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24226"/>
  <mc:AlternateContent xmlns:mc="http://schemas.openxmlformats.org/markup-compatibility/2006">
    <mc:Choice Requires="x15">
      <x15ac:absPath xmlns:x15ac="http://schemas.microsoft.com/office/spreadsheetml/2010/11/ac" url="https://ufomoviez.sharepoint.com/sites/UFO-FinanceAndIR/Shared Documents/General/Investor Relations/NEW IR DATA/Quarterly Data/FY26/Q4 FY26/Consol FS/"/>
    </mc:Choice>
  </mc:AlternateContent>
  <xr:revisionPtr revIDLastSave="44" documentId="11_A3636F53163DDB5BDE235AAFBB861739D6141B8C" xr6:coauthVersionLast="47" xr6:coauthVersionMax="47" xr10:uidLastSave="{357CCA9B-D0F7-430B-8761-5C0336B1A537}"/>
  <bookViews>
    <workbookView xWindow="-120" yWindow="-120" windowWidth="20730" windowHeight="11160" activeTab="2" xr2:uid="{00000000-000D-0000-FFFF-FFFF00000000}"/>
  </bookViews>
  <sheets>
    <sheet name="Reg 33-P&amp;L Q4 FY26" sheetId="1" r:id="rId1"/>
    <sheet name="Reg 33-notes Q4 FY26" sheetId="2" r:id="rId2"/>
    <sheet name="Reg33-BS Q4 FY26" sheetId="3" r:id="rId3"/>
    <sheet name="Reg 33 CFS Q4 FY26" sheetId="4" r:id="rId4"/>
  </sheets>
  <definedNames>
    <definedName name="\a" localSheetId="1">#REF!</definedName>
    <definedName name="\a" localSheetId="0">#REF!</definedName>
    <definedName name="\a" localSheetId="2">#REF!</definedName>
    <definedName name="\a">#REF!</definedName>
    <definedName name="\B" localSheetId="1">#REF!</definedName>
    <definedName name="\B">#REF!</definedName>
    <definedName name="\C" localSheetId="1">#REF!</definedName>
    <definedName name="\C" localSheetId="0">#REF!</definedName>
    <definedName name="\C" localSheetId="2">#REF!</definedName>
    <definedName name="\C">#REF!</definedName>
    <definedName name="\D" localSheetId="1">#REF!</definedName>
    <definedName name="\D" localSheetId="0">#REF!</definedName>
    <definedName name="\D" localSheetId="2">#REF!</definedName>
    <definedName name="\D">#REF!</definedName>
    <definedName name="\k" localSheetId="1">#REF!</definedName>
    <definedName name="\k">#REF!</definedName>
    <definedName name="\q" localSheetId="1">#REF!</definedName>
    <definedName name="\q" localSheetId="0">#REF!</definedName>
    <definedName name="\q" localSheetId="2">#REF!</definedName>
    <definedName name="\q">#REF!</definedName>
    <definedName name="\s" localSheetId="1">#REF!</definedName>
    <definedName name="\s" localSheetId="0">#REF!</definedName>
    <definedName name="\s" localSheetId="2">#REF!</definedName>
    <definedName name="\s">#REF!</definedName>
    <definedName name="\v" localSheetId="1">#REF!</definedName>
    <definedName name="\v" localSheetId="0">#REF!</definedName>
    <definedName name="\v" localSheetId="2">#REF!</definedName>
    <definedName name="\v">#REF!</definedName>
    <definedName name="\x" localSheetId="1">#REF!</definedName>
    <definedName name="\x" localSheetId="0">#REF!</definedName>
    <definedName name="\x" localSheetId="2">#REF!</definedName>
    <definedName name="\x">#REF!</definedName>
    <definedName name="\z" localSheetId="1">#REF!</definedName>
    <definedName name="\z">#REF!</definedName>
    <definedName name="\ZC" localSheetId="1">#REF!</definedName>
    <definedName name="\ZC">#REF!</definedName>
    <definedName name="_" localSheetId="1">#REF!</definedName>
    <definedName name="_">#REF!</definedName>
    <definedName name="__________cap10" localSheetId="1">#REF!</definedName>
    <definedName name="__________cap10" localSheetId="0">#REF!</definedName>
    <definedName name="__________cap10" localSheetId="2">#REF!</definedName>
    <definedName name="__________cap10">#REF!</definedName>
    <definedName name="__________cap11" localSheetId="1">#REF!</definedName>
    <definedName name="__________cap11" localSheetId="0">#REF!</definedName>
    <definedName name="__________cap11" localSheetId="2">#REF!</definedName>
    <definedName name="__________cap11">#REF!</definedName>
    <definedName name="__________cap12" localSheetId="1">#REF!</definedName>
    <definedName name="__________cap12" localSheetId="0">#REF!</definedName>
    <definedName name="__________cap12" localSheetId="2">#REF!</definedName>
    <definedName name="__________cap12">#REF!</definedName>
    <definedName name="__________cap13" localSheetId="1">#REF!</definedName>
    <definedName name="__________cap13" localSheetId="0">#REF!</definedName>
    <definedName name="__________cap13" localSheetId="2">#REF!</definedName>
    <definedName name="__________cap13">#REF!</definedName>
    <definedName name="__________cap14" localSheetId="1">#REF!</definedName>
    <definedName name="__________cap14" localSheetId="0">#REF!</definedName>
    <definedName name="__________cap14" localSheetId="2">#REF!</definedName>
    <definedName name="__________cap14">#REF!</definedName>
    <definedName name="__________cap15" localSheetId="1">#REF!</definedName>
    <definedName name="__________cap15" localSheetId="0">#REF!</definedName>
    <definedName name="__________cap15" localSheetId="2">#REF!</definedName>
    <definedName name="__________cap15">#REF!</definedName>
    <definedName name="__________cap6" localSheetId="1">#REF!</definedName>
    <definedName name="__________cap6" localSheetId="0">#REF!</definedName>
    <definedName name="__________cap6" localSheetId="2">#REF!</definedName>
    <definedName name="__________cap6">#REF!</definedName>
    <definedName name="__________cap7" localSheetId="1">#REF!</definedName>
    <definedName name="__________cap7" localSheetId="0">#REF!</definedName>
    <definedName name="__________cap7" localSheetId="2">#REF!</definedName>
    <definedName name="__________cap7">#REF!</definedName>
    <definedName name="__________cap8" localSheetId="1">#REF!</definedName>
    <definedName name="__________cap8" localSheetId="0">#REF!</definedName>
    <definedName name="__________cap8" localSheetId="2">#REF!</definedName>
    <definedName name="__________cap8">#REF!</definedName>
    <definedName name="__________cap9" localSheetId="1">#REF!</definedName>
    <definedName name="__________cap9" localSheetId="0">#REF!</definedName>
    <definedName name="__________cap9" localSheetId="2">#REF!</definedName>
    <definedName name="__________cap9">#REF!</definedName>
    <definedName name="__________GBP1" localSheetId="1">#REF!,#REF!,#REF!,#REF!,#REF!,#REF!</definedName>
    <definedName name="__________GBP1" localSheetId="0">#REF!,#REF!,#REF!,#REF!,#REF!,#REF!</definedName>
    <definedName name="__________GBP1" localSheetId="2">#REF!,#REF!,#REF!,#REF!,#REF!,#REF!</definedName>
    <definedName name="__________GBP1">#REF!,#REF!,#REF!,#REF!,#REF!,#REF!</definedName>
    <definedName name="__________gfa11" localSheetId="1">#REF!</definedName>
    <definedName name="__________gfa11" localSheetId="0">#REF!</definedName>
    <definedName name="__________gfa11" localSheetId="2">#REF!</definedName>
    <definedName name="__________gfa11">#REF!</definedName>
    <definedName name="__________gfa12" localSheetId="1">#REF!</definedName>
    <definedName name="__________gfa12" localSheetId="0">#REF!</definedName>
    <definedName name="__________gfa12" localSheetId="2">#REF!</definedName>
    <definedName name="__________gfa12">#REF!</definedName>
    <definedName name="__________gfa13" localSheetId="1">#REF!</definedName>
    <definedName name="__________gfa13" localSheetId="0">#REF!</definedName>
    <definedName name="__________gfa13" localSheetId="2">#REF!</definedName>
    <definedName name="__________gfa13">#REF!</definedName>
    <definedName name="__________gfa14" localSheetId="1">#REF!</definedName>
    <definedName name="__________gfa14" localSheetId="0">#REF!</definedName>
    <definedName name="__________gfa14" localSheetId="2">#REF!</definedName>
    <definedName name="__________gfa14">#REF!</definedName>
    <definedName name="__________gfa15" localSheetId="1">#REF!</definedName>
    <definedName name="__________gfa15" localSheetId="0">#REF!</definedName>
    <definedName name="__________gfa15" localSheetId="2">#REF!</definedName>
    <definedName name="__________gfa15">#REF!</definedName>
    <definedName name="__________gfa6" localSheetId="1">#REF!</definedName>
    <definedName name="__________gfa6" localSheetId="0">#REF!</definedName>
    <definedName name="__________gfa6" localSheetId="2">#REF!</definedName>
    <definedName name="__________gfa6">#REF!</definedName>
    <definedName name="__________gfa7" localSheetId="1">#REF!</definedName>
    <definedName name="__________gfa7" localSheetId="0">#REF!</definedName>
    <definedName name="__________gfa7" localSheetId="2">#REF!</definedName>
    <definedName name="__________gfa7">#REF!</definedName>
    <definedName name="__________gfa8" localSheetId="1">#REF!</definedName>
    <definedName name="__________gfa8" localSheetId="0">#REF!</definedName>
    <definedName name="__________gfa8" localSheetId="2">#REF!</definedName>
    <definedName name="__________gfa8">#REF!</definedName>
    <definedName name="__________gfa9" localSheetId="1">#REF!</definedName>
    <definedName name="__________gfa9" localSheetId="0">#REF!</definedName>
    <definedName name="__________gfa9" localSheetId="2">#REF!</definedName>
    <definedName name="__________gfa9">#REF!</definedName>
    <definedName name="__________inv3" localSheetId="1">#REF!</definedName>
    <definedName name="__________inv3" localSheetId="0">#REF!</definedName>
    <definedName name="__________inv3" localSheetId="2">#REF!</definedName>
    <definedName name="__________inv3">#REF!</definedName>
    <definedName name="__________inv4" localSheetId="1">#REF!</definedName>
    <definedName name="__________inv4" localSheetId="0">#REF!</definedName>
    <definedName name="__________inv4" localSheetId="2">#REF!</definedName>
    <definedName name="__________inv4">#REF!</definedName>
    <definedName name="__________inv5" localSheetId="1">#REF!</definedName>
    <definedName name="__________inv5" localSheetId="0">#REF!</definedName>
    <definedName name="__________inv5" localSheetId="2">#REF!</definedName>
    <definedName name="__________inv5">#REF!</definedName>
    <definedName name="__________inv6" localSheetId="1">#REF!</definedName>
    <definedName name="__________inv6" localSheetId="0">#REF!</definedName>
    <definedName name="__________inv6" localSheetId="2">#REF!</definedName>
    <definedName name="__________inv6">#REF!</definedName>
    <definedName name="__________nfa10" localSheetId="1">#REF!</definedName>
    <definedName name="__________nfa10" localSheetId="0">#REF!</definedName>
    <definedName name="__________nfa10" localSheetId="2">#REF!</definedName>
    <definedName name="__________nfa10">#REF!</definedName>
    <definedName name="__________nfa11" localSheetId="1">#REF!</definedName>
    <definedName name="__________nfa11" localSheetId="0">#REF!</definedName>
    <definedName name="__________nfa11" localSheetId="2">#REF!</definedName>
    <definedName name="__________nfa11">#REF!</definedName>
    <definedName name="__________nfa12" localSheetId="1">#REF!</definedName>
    <definedName name="__________nfa12" localSheetId="0">#REF!</definedName>
    <definedName name="__________nfa12" localSheetId="2">#REF!</definedName>
    <definedName name="__________nfa12">#REF!</definedName>
    <definedName name="__________nfa13" localSheetId="1">#REF!</definedName>
    <definedName name="__________nfa13" localSheetId="0">#REF!</definedName>
    <definedName name="__________nfa13" localSheetId="2">#REF!</definedName>
    <definedName name="__________nfa13">#REF!</definedName>
    <definedName name="__________nfa14" localSheetId="1">#REF!</definedName>
    <definedName name="__________nfa14" localSheetId="0">#REF!</definedName>
    <definedName name="__________nfa14" localSheetId="2">#REF!</definedName>
    <definedName name="__________nfa14">#REF!</definedName>
    <definedName name="__________nfa15" localSheetId="1">#REF!</definedName>
    <definedName name="__________nfa15" localSheetId="0">#REF!</definedName>
    <definedName name="__________nfa15" localSheetId="2">#REF!</definedName>
    <definedName name="__________nfa15">#REF!</definedName>
    <definedName name="__________nfa6" localSheetId="1">#REF!</definedName>
    <definedName name="__________nfa6" localSheetId="0">#REF!</definedName>
    <definedName name="__________nfa6" localSheetId="2">#REF!</definedName>
    <definedName name="__________nfa6">#REF!</definedName>
    <definedName name="__________nfa7" localSheetId="1">#REF!</definedName>
    <definedName name="__________nfa7" localSheetId="0">#REF!</definedName>
    <definedName name="__________nfa7" localSheetId="2">#REF!</definedName>
    <definedName name="__________nfa7">#REF!</definedName>
    <definedName name="__________nfa8" localSheetId="1">#REF!</definedName>
    <definedName name="__________nfa8" localSheetId="0">#REF!</definedName>
    <definedName name="__________nfa8" localSheetId="2">#REF!</definedName>
    <definedName name="__________nfa8">#REF!</definedName>
    <definedName name="__________nfa9" localSheetId="1">#REF!</definedName>
    <definedName name="__________nfa9" localSheetId="0">#REF!</definedName>
    <definedName name="__________nfa9" localSheetId="2">#REF!</definedName>
    <definedName name="__________nfa9">#REF!</definedName>
    <definedName name="__________owc3" localSheetId="1">#REF!</definedName>
    <definedName name="__________owc3" localSheetId="0">#REF!</definedName>
    <definedName name="__________owc3" localSheetId="2">#REF!</definedName>
    <definedName name="__________owc3">#REF!</definedName>
    <definedName name="__________owc4" localSheetId="1">#REF!</definedName>
    <definedName name="__________owc4" localSheetId="0">#REF!</definedName>
    <definedName name="__________owc4" localSheetId="2">#REF!</definedName>
    <definedName name="__________owc4">#REF!</definedName>
    <definedName name="__________owc5" localSheetId="1">#REF!</definedName>
    <definedName name="__________owc5" localSheetId="0">#REF!</definedName>
    <definedName name="__________owc5" localSheetId="2">#REF!</definedName>
    <definedName name="__________owc5">#REF!</definedName>
    <definedName name="__________owc6" localSheetId="1">#REF!</definedName>
    <definedName name="__________owc6" localSheetId="0">#REF!</definedName>
    <definedName name="__________owc6" localSheetId="2">#REF!</definedName>
    <definedName name="__________owc6">#REF!</definedName>
    <definedName name="__________ps2" localSheetId="1">#REF!</definedName>
    <definedName name="__________ps2" localSheetId="0">#REF!</definedName>
    <definedName name="__________ps2" localSheetId="2">#REF!</definedName>
    <definedName name="__________ps2">#REF!</definedName>
    <definedName name="__________ps3" localSheetId="1">#REF!</definedName>
    <definedName name="__________ps3" localSheetId="0">#REF!</definedName>
    <definedName name="__________ps3" localSheetId="2">#REF!</definedName>
    <definedName name="__________ps3">#REF!</definedName>
    <definedName name="__________res1" localSheetId="1">#REF!</definedName>
    <definedName name="__________res1" localSheetId="0">#REF!</definedName>
    <definedName name="__________res1" localSheetId="2">#REF!</definedName>
    <definedName name="__________res1">#REF!</definedName>
    <definedName name="__________res2" localSheetId="1">#REF!</definedName>
    <definedName name="__________res2" localSheetId="0">#REF!</definedName>
    <definedName name="__________res2" localSheetId="2">#REF!</definedName>
    <definedName name="__________res2">#REF!</definedName>
    <definedName name="__________res3" localSheetId="1">#REF!</definedName>
    <definedName name="__________res3" localSheetId="0">#REF!</definedName>
    <definedName name="__________res3" localSheetId="2">#REF!</definedName>
    <definedName name="__________res3">#REF!</definedName>
    <definedName name="__________slm14" localSheetId="1">#REF!</definedName>
    <definedName name="__________slm14" localSheetId="0">#REF!</definedName>
    <definedName name="__________slm14" localSheetId="2">#REF!</definedName>
    <definedName name="__________slm14">#REF!</definedName>
    <definedName name="__________slm15" localSheetId="1">#REF!</definedName>
    <definedName name="__________slm15" localSheetId="0">#REF!</definedName>
    <definedName name="__________slm15" localSheetId="2">#REF!</definedName>
    <definedName name="__________slm15">#REF!</definedName>
    <definedName name="__________slm6" localSheetId="1">#REF!</definedName>
    <definedName name="__________slm6" localSheetId="0">#REF!</definedName>
    <definedName name="__________slm6" localSheetId="2">#REF!</definedName>
    <definedName name="__________slm6">#REF!</definedName>
    <definedName name="__________slm7" localSheetId="1">#REF!</definedName>
    <definedName name="__________slm7" localSheetId="0">#REF!</definedName>
    <definedName name="__________slm7" localSheetId="2">#REF!</definedName>
    <definedName name="__________slm7">#REF!</definedName>
    <definedName name="__________slm8" localSheetId="1">#REF!</definedName>
    <definedName name="__________slm8" localSheetId="0">#REF!</definedName>
    <definedName name="__________slm8" localSheetId="2">#REF!</definedName>
    <definedName name="__________slm8">#REF!</definedName>
    <definedName name="__________slm9" localSheetId="1">#REF!</definedName>
    <definedName name="__________slm9" localSheetId="0">#REF!</definedName>
    <definedName name="__________slm9" localSheetId="2">#REF!</definedName>
    <definedName name="__________slm9">#REF!</definedName>
    <definedName name="__________wdv10" localSheetId="1">#REF!</definedName>
    <definedName name="__________wdv10" localSheetId="0">#REF!</definedName>
    <definedName name="__________wdv10" localSheetId="2">#REF!</definedName>
    <definedName name="__________wdv10">#REF!</definedName>
    <definedName name="__________wdv11" localSheetId="1">#REF!</definedName>
    <definedName name="__________wdv11" localSheetId="0">#REF!</definedName>
    <definedName name="__________wdv11" localSheetId="2">#REF!</definedName>
    <definedName name="__________wdv11">#REF!</definedName>
    <definedName name="__________wdv12" localSheetId="1">#REF!</definedName>
    <definedName name="__________wdv12" localSheetId="0">#REF!</definedName>
    <definedName name="__________wdv12" localSheetId="2">#REF!</definedName>
    <definedName name="__________wdv12">#REF!</definedName>
    <definedName name="__________wdv13" localSheetId="1">#REF!</definedName>
    <definedName name="__________wdv13" localSheetId="0">#REF!</definedName>
    <definedName name="__________wdv13" localSheetId="2">#REF!</definedName>
    <definedName name="__________wdv13">#REF!</definedName>
    <definedName name="__________wdv14" localSheetId="1">#REF!</definedName>
    <definedName name="__________wdv14" localSheetId="0">#REF!</definedName>
    <definedName name="__________wdv14" localSheetId="2">#REF!</definedName>
    <definedName name="__________wdv14">#REF!</definedName>
    <definedName name="__________wdv15" localSheetId="1">#REF!</definedName>
    <definedName name="__________wdv15" localSheetId="0">#REF!</definedName>
    <definedName name="__________wdv15" localSheetId="2">#REF!</definedName>
    <definedName name="__________wdv15">#REF!</definedName>
    <definedName name="__________wdv6" localSheetId="1">#REF!</definedName>
    <definedName name="__________wdv6" localSheetId="0">#REF!</definedName>
    <definedName name="__________wdv6" localSheetId="2">#REF!</definedName>
    <definedName name="__________wdv6">#REF!</definedName>
    <definedName name="__________wdv7" localSheetId="1">#REF!</definedName>
    <definedName name="__________wdv7" localSheetId="0">#REF!</definedName>
    <definedName name="__________wdv7" localSheetId="2">#REF!</definedName>
    <definedName name="__________wdv7">#REF!</definedName>
    <definedName name="__________wdv8" localSheetId="1">#REF!</definedName>
    <definedName name="__________wdv8" localSheetId="0">#REF!</definedName>
    <definedName name="__________wdv8" localSheetId="2">#REF!</definedName>
    <definedName name="__________wdv8">#REF!</definedName>
    <definedName name="__________wdv9" localSheetId="1">#REF!</definedName>
    <definedName name="__________wdv9" localSheetId="0">#REF!</definedName>
    <definedName name="__________wdv9" localSheetId="2">#REF!</definedName>
    <definedName name="__________wdv9">#REF!</definedName>
    <definedName name="_________LT2" localSheetId="1">#REF!</definedName>
    <definedName name="_________LT2">#REF!</definedName>
    <definedName name="_________LT3" localSheetId="1">#REF!</definedName>
    <definedName name="_________LT3">#REF!</definedName>
    <definedName name="_________Met1" localSheetId="1">#REF!</definedName>
    <definedName name="_________Met1">#REF!</definedName>
    <definedName name="_________Met2" localSheetId="1">#REF!</definedName>
    <definedName name="_________Met2">#REF!</definedName>
    <definedName name="_________Met3" localSheetId="1">#REF!</definedName>
    <definedName name="_________Met3">#REF!</definedName>
    <definedName name="_________Met4" localSheetId="1">#REF!</definedName>
    <definedName name="_________Met4">#REF!</definedName>
    <definedName name="_________Met5" localSheetId="1">#REF!</definedName>
    <definedName name="_________Met5">#REF!</definedName>
    <definedName name="_________Met6" localSheetId="1">#REF!</definedName>
    <definedName name="_________Met6">#REF!</definedName>
    <definedName name="_________Met7" localSheetId="1">#REF!</definedName>
    <definedName name="_________Met7">#REF!</definedName>
    <definedName name="_________Met8" localSheetId="1">#REF!</definedName>
    <definedName name="_________Met8">#REF!</definedName>
    <definedName name="_________MT1" localSheetId="1">#REF!</definedName>
    <definedName name="_________MT1">#REF!</definedName>
    <definedName name="_________MT2" localSheetId="1">#REF!</definedName>
    <definedName name="_________MT2">#REF!</definedName>
    <definedName name="_________MT3" localSheetId="1">#REF!</definedName>
    <definedName name="_________MT3">#REF!</definedName>
    <definedName name="________kda1">#N/A</definedName>
    <definedName name="________LT1" localSheetId="1">#REF!</definedName>
    <definedName name="________LT1">#REF!</definedName>
    <definedName name="________LT2" localSheetId="1">#REF!</definedName>
    <definedName name="________LT2">#REF!</definedName>
    <definedName name="________LT3" localSheetId="1">#REF!</definedName>
    <definedName name="________LT3">#REF!</definedName>
    <definedName name="________Met1" localSheetId="1">#REF!</definedName>
    <definedName name="________Met1">#REF!</definedName>
    <definedName name="________Met2" localSheetId="1">#REF!</definedName>
    <definedName name="________Met2">#REF!</definedName>
    <definedName name="________Met3" localSheetId="1">#REF!</definedName>
    <definedName name="________Met3">#REF!</definedName>
    <definedName name="________Met4" localSheetId="1">#REF!</definedName>
    <definedName name="________Met4">#REF!</definedName>
    <definedName name="________Met5" localSheetId="1">#REF!</definedName>
    <definedName name="________Met5">#REF!</definedName>
    <definedName name="________Met6" localSheetId="1">#REF!</definedName>
    <definedName name="________Met6">#REF!</definedName>
    <definedName name="________Met7" localSheetId="1">#REF!</definedName>
    <definedName name="________Met7">#REF!</definedName>
    <definedName name="________Met8" localSheetId="1">#REF!</definedName>
    <definedName name="________Met8">#REF!</definedName>
    <definedName name="________MT1" localSheetId="1">#REF!</definedName>
    <definedName name="________MT1">#REF!</definedName>
    <definedName name="________MT2" localSheetId="1">#REF!</definedName>
    <definedName name="________MT2">#REF!</definedName>
    <definedName name="________MT3" localSheetId="1">#REF!</definedName>
    <definedName name="________MT3">#REF!</definedName>
    <definedName name="________nfa14" localSheetId="1">#REF!</definedName>
    <definedName name="________nfa14" localSheetId="0">#REF!</definedName>
    <definedName name="________nfa14" localSheetId="2">#REF!</definedName>
    <definedName name="________nfa14">#REF!</definedName>
    <definedName name="________nfa15" localSheetId="1">#REF!</definedName>
    <definedName name="________nfa15" localSheetId="0">#REF!</definedName>
    <definedName name="________nfa15" localSheetId="2">#REF!</definedName>
    <definedName name="________nfa15">#REF!</definedName>
    <definedName name="________nfa6" localSheetId="1">#REF!</definedName>
    <definedName name="________nfa6" localSheetId="0">#REF!</definedName>
    <definedName name="________nfa6" localSheetId="2">#REF!</definedName>
    <definedName name="________nfa6">#REF!</definedName>
    <definedName name="________nfa7" localSheetId="1">#REF!</definedName>
    <definedName name="________nfa7" localSheetId="0">#REF!</definedName>
    <definedName name="________nfa7" localSheetId="2">#REF!</definedName>
    <definedName name="________nfa7">#REF!</definedName>
    <definedName name="________nfa8" localSheetId="1">#REF!</definedName>
    <definedName name="________nfa8" localSheetId="0">#REF!</definedName>
    <definedName name="________nfa8" localSheetId="2">#REF!</definedName>
    <definedName name="________nfa8">#REF!</definedName>
    <definedName name="________nfa9" localSheetId="1">#REF!</definedName>
    <definedName name="________nfa9" localSheetId="0">#REF!</definedName>
    <definedName name="________nfa9" localSheetId="2">#REF!</definedName>
    <definedName name="________nfa9">#REF!</definedName>
    <definedName name="________owc3" localSheetId="1">#REF!</definedName>
    <definedName name="________owc3" localSheetId="0">#REF!</definedName>
    <definedName name="________owc3" localSheetId="2">#REF!</definedName>
    <definedName name="________owc3">#REF!</definedName>
    <definedName name="________owc4" localSheetId="1">#REF!</definedName>
    <definedName name="________owc4" localSheetId="0">#REF!</definedName>
    <definedName name="________owc4" localSheetId="2">#REF!</definedName>
    <definedName name="________owc4">#REF!</definedName>
    <definedName name="________owc5" localSheetId="1">#REF!</definedName>
    <definedName name="________owc5" localSheetId="0">#REF!</definedName>
    <definedName name="________owc5" localSheetId="2">#REF!</definedName>
    <definedName name="________owc5">#REF!</definedName>
    <definedName name="________owc6" localSheetId="1">#REF!</definedName>
    <definedName name="________owc6" localSheetId="0">#REF!</definedName>
    <definedName name="________owc6" localSheetId="2">#REF!</definedName>
    <definedName name="________owc6">#REF!</definedName>
    <definedName name="________ps2" localSheetId="1">#REF!</definedName>
    <definedName name="________ps2" localSheetId="0">#REF!</definedName>
    <definedName name="________ps2" localSheetId="2">#REF!</definedName>
    <definedName name="________ps2">#REF!</definedName>
    <definedName name="________ps3" localSheetId="1">#REF!</definedName>
    <definedName name="________ps3" localSheetId="0">#REF!</definedName>
    <definedName name="________ps3" localSheetId="2">#REF!</definedName>
    <definedName name="________ps3">#REF!</definedName>
    <definedName name="________Q22">#N/A</definedName>
    <definedName name="________res1" localSheetId="1">#REF!</definedName>
    <definedName name="________res1" localSheetId="0">#REF!</definedName>
    <definedName name="________res1" localSheetId="2">#REF!</definedName>
    <definedName name="________res1">#REF!</definedName>
    <definedName name="________res2" localSheetId="1">#REF!</definedName>
    <definedName name="________res2" localSheetId="0">#REF!</definedName>
    <definedName name="________res2" localSheetId="2">#REF!</definedName>
    <definedName name="________res2">#REF!</definedName>
    <definedName name="________res3" localSheetId="1">#REF!</definedName>
    <definedName name="________res3" localSheetId="0">#REF!</definedName>
    <definedName name="________res3" localSheetId="2">#REF!</definedName>
    <definedName name="________res3">#REF!</definedName>
    <definedName name="________sa1">#N/A</definedName>
    <definedName name="________sa2">#N/A</definedName>
    <definedName name="________sa3">#N/A</definedName>
    <definedName name="________sa4">#N/A</definedName>
    <definedName name="________sa5">#N/A</definedName>
    <definedName name="________slm12" localSheetId="1">#REF!</definedName>
    <definedName name="________slm12" localSheetId="0">#REF!</definedName>
    <definedName name="________slm12" localSheetId="2">#REF!</definedName>
    <definedName name="________slm12">#REF!</definedName>
    <definedName name="________slm13" localSheetId="1">#REF!</definedName>
    <definedName name="________slm13" localSheetId="0">#REF!</definedName>
    <definedName name="________slm13" localSheetId="2">#REF!</definedName>
    <definedName name="________slm13">#REF!</definedName>
    <definedName name="________slm14" localSheetId="1">#REF!</definedName>
    <definedName name="________slm14" localSheetId="0">#REF!</definedName>
    <definedName name="________slm14" localSheetId="2">#REF!</definedName>
    <definedName name="________slm14">#REF!</definedName>
    <definedName name="________slm15" localSheetId="1">#REF!</definedName>
    <definedName name="________slm15" localSheetId="0">#REF!</definedName>
    <definedName name="________slm15" localSheetId="2">#REF!</definedName>
    <definedName name="________slm15">#REF!</definedName>
    <definedName name="________slm6" localSheetId="1">#REF!</definedName>
    <definedName name="________slm6" localSheetId="0">#REF!</definedName>
    <definedName name="________slm6" localSheetId="2">#REF!</definedName>
    <definedName name="________slm6">#REF!</definedName>
    <definedName name="________slm7" localSheetId="1">#REF!</definedName>
    <definedName name="________slm7" localSheetId="0">#REF!</definedName>
    <definedName name="________slm7" localSheetId="2">#REF!</definedName>
    <definedName name="________slm7">#REF!</definedName>
    <definedName name="________slm8" localSheetId="1">#REF!</definedName>
    <definedName name="________slm8" localSheetId="0">#REF!</definedName>
    <definedName name="________slm8" localSheetId="2">#REF!</definedName>
    <definedName name="________slm8">#REF!</definedName>
    <definedName name="________slm9" localSheetId="1">#REF!</definedName>
    <definedName name="________slm9" localSheetId="0">#REF!</definedName>
    <definedName name="________slm9" localSheetId="2">#REF!</definedName>
    <definedName name="________slm9">#REF!</definedName>
    <definedName name="________wdv10" localSheetId="1">#REF!</definedName>
    <definedName name="________wdv10" localSheetId="0">#REF!</definedName>
    <definedName name="________wdv10" localSheetId="2">#REF!</definedName>
    <definedName name="________wdv10">#REF!</definedName>
    <definedName name="________wdv11" localSheetId="1">#REF!</definedName>
    <definedName name="________wdv11" localSheetId="0">#REF!</definedName>
    <definedName name="________wdv11" localSheetId="2">#REF!</definedName>
    <definedName name="________wdv11">#REF!</definedName>
    <definedName name="________wdv12" localSheetId="1">#REF!</definedName>
    <definedName name="________wdv12" localSheetId="0">#REF!</definedName>
    <definedName name="________wdv12" localSheetId="2">#REF!</definedName>
    <definedName name="________wdv12">#REF!</definedName>
    <definedName name="________wdv13" localSheetId="1">#REF!</definedName>
    <definedName name="________wdv13" localSheetId="0">#REF!</definedName>
    <definedName name="________wdv13" localSheetId="2">#REF!</definedName>
    <definedName name="________wdv13">#REF!</definedName>
    <definedName name="________wdv14" localSheetId="1">#REF!</definedName>
    <definedName name="________wdv14" localSheetId="0">#REF!</definedName>
    <definedName name="________wdv14" localSheetId="2">#REF!</definedName>
    <definedName name="________wdv14">#REF!</definedName>
    <definedName name="________wdv15" localSheetId="1">#REF!</definedName>
    <definedName name="________wdv15" localSheetId="0">#REF!</definedName>
    <definedName name="________wdv15" localSheetId="2">#REF!</definedName>
    <definedName name="________wdv15">#REF!</definedName>
    <definedName name="________wdv6" localSheetId="1">#REF!</definedName>
    <definedName name="________wdv6" localSheetId="0">#REF!</definedName>
    <definedName name="________wdv6" localSheetId="2">#REF!</definedName>
    <definedName name="________wdv6">#REF!</definedName>
    <definedName name="________wdv7" localSheetId="1">#REF!</definedName>
    <definedName name="________wdv7" localSheetId="0">#REF!</definedName>
    <definedName name="________wdv7" localSheetId="2">#REF!</definedName>
    <definedName name="________wdv7">#REF!</definedName>
    <definedName name="________wdv8" localSheetId="1">#REF!</definedName>
    <definedName name="________wdv8" localSheetId="0">#REF!</definedName>
    <definedName name="________wdv8" localSheetId="2">#REF!</definedName>
    <definedName name="________wdv8">#REF!</definedName>
    <definedName name="________wdv9" localSheetId="1">#REF!</definedName>
    <definedName name="________wdv9" localSheetId="0">#REF!</definedName>
    <definedName name="________wdv9" localSheetId="2">#REF!</definedName>
    <definedName name="________wdv9">#REF!</definedName>
    <definedName name="________WT1" localSheetId="1">#REF!</definedName>
    <definedName name="________WT1">#REF!</definedName>
    <definedName name="________WT2" localSheetId="1">#REF!</definedName>
    <definedName name="________WT2">#REF!</definedName>
    <definedName name="________WT3" localSheetId="1">#REF!</definedName>
    <definedName name="________WT3">#REF!</definedName>
    <definedName name="________WT4" localSheetId="1">#REF!</definedName>
    <definedName name="________WT4">#REF!</definedName>
    <definedName name="________WT5" localSheetId="1">#REF!</definedName>
    <definedName name="________WT5">#REF!</definedName>
    <definedName name="________WT6" localSheetId="1">#REF!</definedName>
    <definedName name="________WT6">#REF!</definedName>
    <definedName name="________WT7" localSheetId="1">#REF!</definedName>
    <definedName name="________WT7">#REF!</definedName>
    <definedName name="________WT8" localSheetId="1">#REF!</definedName>
    <definedName name="________WT8">#REF!</definedName>
    <definedName name="_______cap10" localSheetId="1">#REF!</definedName>
    <definedName name="_______cap10" localSheetId="0">#REF!</definedName>
    <definedName name="_______cap10" localSheetId="2">#REF!</definedName>
    <definedName name="_______cap10">#REF!</definedName>
    <definedName name="_______cap11" localSheetId="1">#REF!</definedName>
    <definedName name="_______cap11" localSheetId="0">#REF!</definedName>
    <definedName name="_______cap11" localSheetId="2">#REF!</definedName>
    <definedName name="_______cap11">#REF!</definedName>
    <definedName name="_______cap12" localSheetId="1">#REF!</definedName>
    <definedName name="_______cap12" localSheetId="0">#REF!</definedName>
    <definedName name="_______cap12" localSheetId="2">#REF!</definedName>
    <definedName name="_______cap12">#REF!</definedName>
    <definedName name="_______cap13" localSheetId="1">#REF!</definedName>
    <definedName name="_______cap13" localSheetId="0">#REF!</definedName>
    <definedName name="_______cap13" localSheetId="2">#REF!</definedName>
    <definedName name="_______cap13">#REF!</definedName>
    <definedName name="_______cap14" localSheetId="1">#REF!</definedName>
    <definedName name="_______cap14" localSheetId="0">#REF!</definedName>
    <definedName name="_______cap14" localSheetId="2">#REF!</definedName>
    <definedName name="_______cap14">#REF!</definedName>
    <definedName name="_______cap15" localSheetId="1">#REF!</definedName>
    <definedName name="_______cap15" localSheetId="0">#REF!</definedName>
    <definedName name="_______cap15" localSheetId="2">#REF!</definedName>
    <definedName name="_______cap15">#REF!</definedName>
    <definedName name="_______cap6" localSheetId="1">#REF!</definedName>
    <definedName name="_______cap6" localSheetId="0">#REF!</definedName>
    <definedName name="_______cap6" localSheetId="2">#REF!</definedName>
    <definedName name="_______cap6">#REF!</definedName>
    <definedName name="_______cap7" localSheetId="1">#REF!</definedName>
    <definedName name="_______cap7" localSheetId="0">#REF!</definedName>
    <definedName name="_______cap7" localSheetId="2">#REF!</definedName>
    <definedName name="_______cap7">#REF!</definedName>
    <definedName name="_______cap8" localSheetId="1">#REF!</definedName>
    <definedName name="_______cap8" localSheetId="0">#REF!</definedName>
    <definedName name="_______cap8" localSheetId="2">#REF!</definedName>
    <definedName name="_______cap8">#REF!</definedName>
    <definedName name="_______cap9" localSheetId="1">#REF!</definedName>
    <definedName name="_______cap9" localSheetId="0">#REF!</definedName>
    <definedName name="_______cap9" localSheetId="2">#REF!</definedName>
    <definedName name="_______cap9">#REF!</definedName>
    <definedName name="_______gfa15" localSheetId="1">#REF!</definedName>
    <definedName name="_______gfa15" localSheetId="0">#REF!</definedName>
    <definedName name="_______gfa15" localSheetId="2">#REF!</definedName>
    <definedName name="_______gfa15">#REF!</definedName>
    <definedName name="_______gfa6" localSheetId="1">#REF!</definedName>
    <definedName name="_______gfa6" localSheetId="0">#REF!</definedName>
    <definedName name="_______gfa6" localSheetId="2">#REF!</definedName>
    <definedName name="_______gfa6">#REF!</definedName>
    <definedName name="_______gfa7" localSheetId="1">#REF!</definedName>
    <definedName name="_______gfa7" localSheetId="0">#REF!</definedName>
    <definedName name="_______gfa7" localSheetId="2">#REF!</definedName>
    <definedName name="_______gfa7">#REF!</definedName>
    <definedName name="_______gfa8" localSheetId="1">#REF!</definedName>
    <definedName name="_______gfa8" localSheetId="0">#REF!</definedName>
    <definedName name="_______gfa8" localSheetId="2">#REF!</definedName>
    <definedName name="_______gfa8">#REF!</definedName>
    <definedName name="_______gfa9" localSheetId="1">#REF!</definedName>
    <definedName name="_______gfa9" localSheetId="0">#REF!</definedName>
    <definedName name="_______gfa9" localSheetId="2">#REF!</definedName>
    <definedName name="_______gfa9">#REF!</definedName>
    <definedName name="_______inv3" localSheetId="1">#REF!</definedName>
    <definedName name="_______inv3" localSheetId="0">#REF!</definedName>
    <definedName name="_______inv3" localSheetId="2">#REF!</definedName>
    <definedName name="_______inv3">#REF!</definedName>
    <definedName name="_______inv4" localSheetId="1">#REF!</definedName>
    <definedName name="_______inv4" localSheetId="0">#REF!</definedName>
    <definedName name="_______inv4" localSheetId="2">#REF!</definedName>
    <definedName name="_______inv4">#REF!</definedName>
    <definedName name="_______inv5" localSheetId="1">#REF!</definedName>
    <definedName name="_______inv5" localSheetId="0">#REF!</definedName>
    <definedName name="_______inv5" localSheetId="2">#REF!</definedName>
    <definedName name="_______inv5">#REF!</definedName>
    <definedName name="_______inv6" localSheetId="1">#REF!</definedName>
    <definedName name="_______inv6" localSheetId="0">#REF!</definedName>
    <definedName name="_______inv6" localSheetId="2">#REF!</definedName>
    <definedName name="_______inv6">#REF!</definedName>
    <definedName name="_______kda1">#N/A</definedName>
    <definedName name="_______LT1" localSheetId="1">#REF!</definedName>
    <definedName name="_______LT1">#REF!</definedName>
    <definedName name="_______LT3" localSheetId="1">#REF!</definedName>
    <definedName name="_______LT3">#REF!</definedName>
    <definedName name="_______Met1" localSheetId="1">#REF!</definedName>
    <definedName name="_______Met1">#REF!</definedName>
    <definedName name="_______Met2" localSheetId="1">#REF!</definedName>
    <definedName name="_______Met2">#REF!</definedName>
    <definedName name="_______Met3" localSheetId="1">#REF!</definedName>
    <definedName name="_______Met3">#REF!</definedName>
    <definedName name="_______Met4" localSheetId="1">#REF!</definedName>
    <definedName name="_______Met4">#REF!</definedName>
    <definedName name="_______Met5" localSheetId="1">#REF!</definedName>
    <definedName name="_______Met5">#REF!</definedName>
    <definedName name="_______Met6" localSheetId="1">#REF!</definedName>
    <definedName name="_______Met6">#REF!</definedName>
    <definedName name="_______Met7" localSheetId="1">#REF!</definedName>
    <definedName name="_______Met7">#REF!</definedName>
    <definedName name="_______Met8" localSheetId="1">#REF!</definedName>
    <definedName name="_______Met8">#REF!</definedName>
    <definedName name="_______MT1" localSheetId="1">#REF!</definedName>
    <definedName name="_______MT1">#REF!</definedName>
    <definedName name="_______MT2" localSheetId="1">#REF!</definedName>
    <definedName name="_______MT2">#REF!</definedName>
    <definedName name="_______MT3" localSheetId="1">#REF!</definedName>
    <definedName name="_______MT3">#REF!</definedName>
    <definedName name="_______nfa10" localSheetId="1">#REF!</definedName>
    <definedName name="_______nfa10" localSheetId="0">#REF!</definedName>
    <definedName name="_______nfa10" localSheetId="2">#REF!</definedName>
    <definedName name="_______nfa10">#REF!</definedName>
    <definedName name="_______nfa11" localSheetId="1">#REF!</definedName>
    <definedName name="_______nfa11" localSheetId="0">#REF!</definedName>
    <definedName name="_______nfa11" localSheetId="2">#REF!</definedName>
    <definedName name="_______nfa11">#REF!</definedName>
    <definedName name="_______nfa12" localSheetId="1">#REF!</definedName>
    <definedName name="_______nfa12" localSheetId="0">#REF!</definedName>
    <definedName name="_______nfa12" localSheetId="2">#REF!</definedName>
    <definedName name="_______nfa12">#REF!</definedName>
    <definedName name="_______nfa13" localSheetId="1">#REF!</definedName>
    <definedName name="_______nfa13" localSheetId="0">#REF!</definedName>
    <definedName name="_______nfa13" localSheetId="2">#REF!</definedName>
    <definedName name="_______nfa13">#REF!</definedName>
    <definedName name="_______nfa14" localSheetId="1">#REF!</definedName>
    <definedName name="_______nfa14" localSheetId="0">#REF!</definedName>
    <definedName name="_______nfa14" localSheetId="2">#REF!</definedName>
    <definedName name="_______nfa14">#REF!</definedName>
    <definedName name="_______nfa15" localSheetId="1">#REF!</definedName>
    <definedName name="_______nfa15" localSheetId="0">#REF!</definedName>
    <definedName name="_______nfa15" localSheetId="2">#REF!</definedName>
    <definedName name="_______nfa15">#REF!</definedName>
    <definedName name="_______nfa6" localSheetId="1">#REF!</definedName>
    <definedName name="_______nfa6" localSheetId="0">#REF!</definedName>
    <definedName name="_______nfa6" localSheetId="2">#REF!</definedName>
    <definedName name="_______nfa6">#REF!</definedName>
    <definedName name="_______nfa7" localSheetId="1">#REF!</definedName>
    <definedName name="_______nfa7" localSheetId="0">#REF!</definedName>
    <definedName name="_______nfa7" localSheetId="2">#REF!</definedName>
    <definedName name="_______nfa7">#REF!</definedName>
    <definedName name="_______nfa8" localSheetId="1">#REF!</definedName>
    <definedName name="_______nfa8" localSheetId="0">#REF!</definedName>
    <definedName name="_______nfa8" localSheetId="2">#REF!</definedName>
    <definedName name="_______nfa8">#REF!</definedName>
    <definedName name="_______nfa9" localSheetId="1">#REF!</definedName>
    <definedName name="_______nfa9" localSheetId="0">#REF!</definedName>
    <definedName name="_______nfa9" localSheetId="2">#REF!</definedName>
    <definedName name="_______nfa9">#REF!</definedName>
    <definedName name="_______owc3" localSheetId="1">#REF!</definedName>
    <definedName name="_______owc3" localSheetId="0">#REF!</definedName>
    <definedName name="_______owc3" localSheetId="2">#REF!</definedName>
    <definedName name="_______owc3">#REF!</definedName>
    <definedName name="_______owc4" localSheetId="1">#REF!</definedName>
    <definedName name="_______owc4" localSheetId="0">#REF!</definedName>
    <definedName name="_______owc4" localSheetId="2">#REF!</definedName>
    <definedName name="_______owc4">#REF!</definedName>
    <definedName name="_______owc5" localSheetId="1">#REF!</definedName>
    <definedName name="_______owc5" localSheetId="0">#REF!</definedName>
    <definedName name="_______owc5" localSheetId="2">#REF!</definedName>
    <definedName name="_______owc5">#REF!</definedName>
    <definedName name="_______owc6" localSheetId="1">#REF!</definedName>
    <definedName name="_______owc6" localSheetId="0">#REF!</definedName>
    <definedName name="_______owc6" localSheetId="2">#REF!</definedName>
    <definedName name="_______owc6">#REF!</definedName>
    <definedName name="_______ps2" localSheetId="1">#REF!</definedName>
    <definedName name="_______ps2" localSheetId="0">#REF!</definedName>
    <definedName name="_______ps2" localSheetId="2">#REF!</definedName>
    <definedName name="_______ps2">#REF!</definedName>
    <definedName name="_______ps3" localSheetId="1">#REF!</definedName>
    <definedName name="_______ps3" localSheetId="0">#REF!</definedName>
    <definedName name="_______ps3" localSheetId="2">#REF!</definedName>
    <definedName name="_______ps3">#REF!</definedName>
    <definedName name="_______Q22">#N/A</definedName>
    <definedName name="_______res1" localSheetId="1">#REF!</definedName>
    <definedName name="_______res1" localSheetId="0">#REF!</definedName>
    <definedName name="_______res1" localSheetId="2">#REF!</definedName>
    <definedName name="_______res1">#REF!</definedName>
    <definedName name="_______res2" localSheetId="1">#REF!</definedName>
    <definedName name="_______res2" localSheetId="0">#REF!</definedName>
    <definedName name="_______res2" localSheetId="2">#REF!</definedName>
    <definedName name="_______res2">#REF!</definedName>
    <definedName name="_______res3" localSheetId="1">#REF!</definedName>
    <definedName name="_______res3" localSheetId="0">#REF!</definedName>
    <definedName name="_______res3" localSheetId="2">#REF!</definedName>
    <definedName name="_______res3">#REF!</definedName>
    <definedName name="_______sa1">#N/A</definedName>
    <definedName name="_______sa2">#N/A</definedName>
    <definedName name="_______sa3">#N/A</definedName>
    <definedName name="_______sa4">#N/A</definedName>
    <definedName name="_______sa5">#N/A</definedName>
    <definedName name="_______SCH5" localSheetId="1">#REF!</definedName>
    <definedName name="_______SCH5" localSheetId="0">#REF!</definedName>
    <definedName name="_______SCH5" localSheetId="2">#REF!</definedName>
    <definedName name="_______SCH5">#REF!</definedName>
    <definedName name="_______slm12" localSheetId="1">#REF!</definedName>
    <definedName name="_______slm12" localSheetId="0">#REF!</definedName>
    <definedName name="_______slm12" localSheetId="2">#REF!</definedName>
    <definedName name="_______slm12">#REF!</definedName>
    <definedName name="_______slm13" localSheetId="1">#REF!</definedName>
    <definedName name="_______slm13" localSheetId="0">#REF!</definedName>
    <definedName name="_______slm13" localSheetId="2">#REF!</definedName>
    <definedName name="_______slm13">#REF!</definedName>
    <definedName name="_______slm14" localSheetId="1">#REF!</definedName>
    <definedName name="_______slm14" localSheetId="0">#REF!</definedName>
    <definedName name="_______slm14" localSheetId="2">#REF!</definedName>
    <definedName name="_______slm14">#REF!</definedName>
    <definedName name="_______slm15" localSheetId="1">#REF!</definedName>
    <definedName name="_______slm15" localSheetId="0">#REF!</definedName>
    <definedName name="_______slm15" localSheetId="2">#REF!</definedName>
    <definedName name="_______slm15">#REF!</definedName>
    <definedName name="_______slm6" localSheetId="1">#REF!</definedName>
    <definedName name="_______slm6" localSheetId="0">#REF!</definedName>
    <definedName name="_______slm6" localSheetId="2">#REF!</definedName>
    <definedName name="_______slm6">#REF!</definedName>
    <definedName name="_______slm7" localSheetId="1">#REF!</definedName>
    <definedName name="_______slm7" localSheetId="0">#REF!</definedName>
    <definedName name="_______slm7" localSheetId="2">#REF!</definedName>
    <definedName name="_______slm7">#REF!</definedName>
    <definedName name="_______slm8" localSheetId="1">#REF!</definedName>
    <definedName name="_______slm8" localSheetId="0">#REF!</definedName>
    <definedName name="_______slm8" localSheetId="2">#REF!</definedName>
    <definedName name="_______slm8">#REF!</definedName>
    <definedName name="_______slm9" localSheetId="1">#REF!</definedName>
    <definedName name="_______slm9" localSheetId="0">#REF!</definedName>
    <definedName name="_______slm9" localSheetId="2">#REF!</definedName>
    <definedName name="_______slm9">#REF!</definedName>
    <definedName name="_______wdv10" localSheetId="1">#REF!</definedName>
    <definedName name="_______wdv10" localSheetId="0">#REF!</definedName>
    <definedName name="_______wdv10" localSheetId="2">#REF!</definedName>
    <definedName name="_______wdv10">#REF!</definedName>
    <definedName name="_______wdv11" localSheetId="1">#REF!</definedName>
    <definedName name="_______wdv11" localSheetId="0">#REF!</definedName>
    <definedName name="_______wdv11" localSheetId="2">#REF!</definedName>
    <definedName name="_______wdv11">#REF!</definedName>
    <definedName name="_______wdv12" localSheetId="1">#REF!</definedName>
    <definedName name="_______wdv12" localSheetId="0">#REF!</definedName>
    <definedName name="_______wdv12" localSheetId="2">#REF!</definedName>
    <definedName name="_______wdv12">#REF!</definedName>
    <definedName name="_______wdv13" localSheetId="1">#REF!</definedName>
    <definedName name="_______wdv13" localSheetId="0">#REF!</definedName>
    <definedName name="_______wdv13" localSheetId="2">#REF!</definedName>
    <definedName name="_______wdv13">#REF!</definedName>
    <definedName name="_______wdv14" localSheetId="1">#REF!</definedName>
    <definedName name="_______wdv14" localSheetId="0">#REF!</definedName>
    <definedName name="_______wdv14" localSheetId="2">#REF!</definedName>
    <definedName name="_______wdv14">#REF!</definedName>
    <definedName name="_______wdv15" localSheetId="1">#REF!</definedName>
    <definedName name="_______wdv15" localSheetId="0">#REF!</definedName>
    <definedName name="_______wdv15" localSheetId="2">#REF!</definedName>
    <definedName name="_______wdv15">#REF!</definedName>
    <definedName name="_______wdv6" localSheetId="1">#REF!</definedName>
    <definedName name="_______wdv6" localSheetId="0">#REF!</definedName>
    <definedName name="_______wdv6" localSheetId="2">#REF!</definedName>
    <definedName name="_______wdv6">#REF!</definedName>
    <definedName name="_______wdv7" localSheetId="1">#REF!</definedName>
    <definedName name="_______wdv7" localSheetId="0">#REF!</definedName>
    <definedName name="_______wdv7" localSheetId="2">#REF!</definedName>
    <definedName name="_______wdv7">#REF!</definedName>
    <definedName name="_______wdv8" localSheetId="1">#REF!</definedName>
    <definedName name="_______wdv8" localSheetId="0">#REF!</definedName>
    <definedName name="_______wdv8" localSheetId="2">#REF!</definedName>
    <definedName name="_______wdv8">#REF!</definedName>
    <definedName name="_______wdv9" localSheetId="1">#REF!</definedName>
    <definedName name="_______wdv9" localSheetId="0">#REF!</definedName>
    <definedName name="_______wdv9" localSheetId="2">#REF!</definedName>
    <definedName name="_______wdv9">#REF!</definedName>
    <definedName name="_______WT1" localSheetId="1">#REF!</definedName>
    <definedName name="_______WT1">#REF!</definedName>
    <definedName name="_______WT2" localSheetId="1">#REF!</definedName>
    <definedName name="_______WT2">#REF!</definedName>
    <definedName name="_______WT3" localSheetId="1">#REF!</definedName>
    <definedName name="_______WT3">#REF!</definedName>
    <definedName name="_______WT4" localSheetId="1">#REF!</definedName>
    <definedName name="_______WT4">#REF!</definedName>
    <definedName name="_______WT5" localSheetId="1">#REF!</definedName>
    <definedName name="_______WT5">#REF!</definedName>
    <definedName name="_______WT6" localSheetId="1">#REF!</definedName>
    <definedName name="_______WT6">#REF!</definedName>
    <definedName name="_______WT7" localSheetId="1">#REF!</definedName>
    <definedName name="_______WT7">#REF!</definedName>
    <definedName name="_______WT8" localSheetId="1">#REF!</definedName>
    <definedName name="_______WT8">#REF!</definedName>
    <definedName name="______cap12" localSheetId="1">#REF!</definedName>
    <definedName name="______cap12" localSheetId="0">#REF!</definedName>
    <definedName name="______cap12" localSheetId="2">#REF!</definedName>
    <definedName name="______cap12">#REF!</definedName>
    <definedName name="______cap13" localSheetId="1">#REF!</definedName>
    <definedName name="______cap13" localSheetId="0">#REF!</definedName>
    <definedName name="______cap13" localSheetId="2">#REF!</definedName>
    <definedName name="______cap13">#REF!</definedName>
    <definedName name="______cap14" localSheetId="1">#REF!</definedName>
    <definedName name="______cap14" localSheetId="0">#REF!</definedName>
    <definedName name="______cap14" localSheetId="2">#REF!</definedName>
    <definedName name="______cap14">#REF!</definedName>
    <definedName name="______cap15" localSheetId="1">#REF!</definedName>
    <definedName name="______cap15" localSheetId="0">#REF!</definedName>
    <definedName name="______cap15" localSheetId="2">#REF!</definedName>
    <definedName name="______cap15">#REF!</definedName>
    <definedName name="______cap6" localSheetId="1">#REF!</definedName>
    <definedName name="______cap6" localSheetId="0">#REF!</definedName>
    <definedName name="______cap6" localSheetId="2">#REF!</definedName>
    <definedName name="______cap6">#REF!</definedName>
    <definedName name="______cap7" localSheetId="1">#REF!</definedName>
    <definedName name="______cap7" localSheetId="0">#REF!</definedName>
    <definedName name="______cap7" localSheetId="2">#REF!</definedName>
    <definedName name="______cap7">#REF!</definedName>
    <definedName name="______cap8" localSheetId="1">#REF!</definedName>
    <definedName name="______cap8" localSheetId="0">#REF!</definedName>
    <definedName name="______cap8" localSheetId="2">#REF!</definedName>
    <definedName name="______cap8">#REF!</definedName>
    <definedName name="______cap9" localSheetId="1">#REF!</definedName>
    <definedName name="______cap9" localSheetId="0">#REF!</definedName>
    <definedName name="______cap9" localSheetId="2">#REF!</definedName>
    <definedName name="______cap9">#REF!</definedName>
    <definedName name="______gfa12" localSheetId="1">#REF!</definedName>
    <definedName name="______gfa12" localSheetId="0">#REF!</definedName>
    <definedName name="______gfa12" localSheetId="2">#REF!</definedName>
    <definedName name="______gfa12">#REF!</definedName>
    <definedName name="______gfa13" localSheetId="1">#REF!</definedName>
    <definedName name="______gfa13" localSheetId="0">#REF!</definedName>
    <definedName name="______gfa13" localSheetId="2">#REF!</definedName>
    <definedName name="______gfa13">#REF!</definedName>
    <definedName name="______gfa14" localSheetId="1">#REF!</definedName>
    <definedName name="______gfa14" localSheetId="0">#REF!</definedName>
    <definedName name="______gfa14" localSheetId="2">#REF!</definedName>
    <definedName name="______gfa14">#REF!</definedName>
    <definedName name="______gfa15" localSheetId="1">#REF!</definedName>
    <definedName name="______gfa15" localSheetId="0">#REF!</definedName>
    <definedName name="______gfa15" localSheetId="2">#REF!</definedName>
    <definedName name="______gfa15">#REF!</definedName>
    <definedName name="______gfa6" localSheetId="1">#REF!</definedName>
    <definedName name="______gfa6" localSheetId="0">#REF!</definedName>
    <definedName name="______gfa6" localSheetId="2">#REF!</definedName>
    <definedName name="______gfa6">#REF!</definedName>
    <definedName name="______gfa7" localSheetId="1">#REF!</definedName>
    <definedName name="______gfa7" localSheetId="0">#REF!</definedName>
    <definedName name="______gfa7" localSheetId="2">#REF!</definedName>
    <definedName name="______gfa7">#REF!</definedName>
    <definedName name="______gfa8" localSheetId="1">#REF!</definedName>
    <definedName name="______gfa8" localSheetId="0">#REF!</definedName>
    <definedName name="______gfa8" localSheetId="2">#REF!</definedName>
    <definedName name="______gfa8">#REF!</definedName>
    <definedName name="______gfa9" localSheetId="1">#REF!</definedName>
    <definedName name="______gfa9" localSheetId="0">#REF!</definedName>
    <definedName name="______gfa9" localSheetId="2">#REF!</definedName>
    <definedName name="______gfa9">#REF!</definedName>
    <definedName name="______inv3" localSheetId="1">#REF!</definedName>
    <definedName name="______inv3" localSheetId="0">#REF!</definedName>
    <definedName name="______inv3" localSheetId="2">#REF!</definedName>
    <definedName name="______inv3">#REF!</definedName>
    <definedName name="______inv4" localSheetId="1">#REF!</definedName>
    <definedName name="______inv4" localSheetId="0">#REF!</definedName>
    <definedName name="______inv4" localSheetId="2">#REF!</definedName>
    <definedName name="______inv4">#REF!</definedName>
    <definedName name="______inv5" localSheetId="1">#REF!</definedName>
    <definedName name="______inv5" localSheetId="0">#REF!</definedName>
    <definedName name="______inv5" localSheetId="2">#REF!</definedName>
    <definedName name="______inv5">#REF!</definedName>
    <definedName name="______inv6" localSheetId="1">#REF!</definedName>
    <definedName name="______inv6" localSheetId="0">#REF!</definedName>
    <definedName name="______inv6" localSheetId="2">#REF!</definedName>
    <definedName name="______inv6">#REF!</definedName>
    <definedName name="______kda1">#N/A</definedName>
    <definedName name="______LT3" localSheetId="1">#REF!</definedName>
    <definedName name="______LT3">#REF!</definedName>
    <definedName name="______Met1" localSheetId="1">#REF!</definedName>
    <definedName name="______Met1">#REF!</definedName>
    <definedName name="______Met2" localSheetId="1">#REF!</definedName>
    <definedName name="______Met2">#REF!</definedName>
    <definedName name="______Met3" localSheetId="1">#REF!</definedName>
    <definedName name="______Met3">#REF!</definedName>
    <definedName name="______Met4" localSheetId="1">#REF!</definedName>
    <definedName name="______Met4">#REF!</definedName>
    <definedName name="______Met5" localSheetId="1">#REF!</definedName>
    <definedName name="______Met5">#REF!</definedName>
    <definedName name="______Met6" localSheetId="1">#REF!</definedName>
    <definedName name="______Met6">#REF!</definedName>
    <definedName name="______Met7" localSheetId="1">#REF!</definedName>
    <definedName name="______Met7">#REF!</definedName>
    <definedName name="______Met8" localSheetId="1">#REF!</definedName>
    <definedName name="______Met8">#REF!</definedName>
    <definedName name="______MT1" localSheetId="1">#REF!</definedName>
    <definedName name="______MT1">#REF!</definedName>
    <definedName name="______MT2" localSheetId="1">#REF!</definedName>
    <definedName name="______MT2">#REF!</definedName>
    <definedName name="______MT3" localSheetId="1">#REF!</definedName>
    <definedName name="______MT3">#REF!</definedName>
    <definedName name="______nfa14" localSheetId="1">#REF!</definedName>
    <definedName name="______nfa14" localSheetId="0">#REF!</definedName>
    <definedName name="______nfa14" localSheetId="2">#REF!</definedName>
    <definedName name="______nfa14">#REF!</definedName>
    <definedName name="______nfa15" localSheetId="1">#REF!</definedName>
    <definedName name="______nfa15" localSheetId="0">#REF!</definedName>
    <definedName name="______nfa15" localSheetId="2">#REF!</definedName>
    <definedName name="______nfa15">#REF!</definedName>
    <definedName name="______nfa6" localSheetId="1">#REF!</definedName>
    <definedName name="______nfa6" localSheetId="0">#REF!</definedName>
    <definedName name="______nfa6" localSheetId="2">#REF!</definedName>
    <definedName name="______nfa6">#REF!</definedName>
    <definedName name="______nfa7" localSheetId="1">#REF!</definedName>
    <definedName name="______nfa7" localSheetId="0">#REF!</definedName>
    <definedName name="______nfa7" localSheetId="2">#REF!</definedName>
    <definedName name="______nfa7">#REF!</definedName>
    <definedName name="______nfa8" localSheetId="1">#REF!</definedName>
    <definedName name="______nfa8" localSheetId="0">#REF!</definedName>
    <definedName name="______nfa8" localSheetId="2">#REF!</definedName>
    <definedName name="______nfa8">#REF!</definedName>
    <definedName name="______nfa9" localSheetId="1">#REF!</definedName>
    <definedName name="______nfa9" localSheetId="0">#REF!</definedName>
    <definedName name="______nfa9" localSheetId="2">#REF!</definedName>
    <definedName name="______nfa9">#REF!</definedName>
    <definedName name="______owc3" localSheetId="1">#REF!</definedName>
    <definedName name="______owc3" localSheetId="0">#REF!</definedName>
    <definedName name="______owc3" localSheetId="2">#REF!</definedName>
    <definedName name="______owc3">#REF!</definedName>
    <definedName name="______owc4" localSheetId="1">#REF!</definedName>
    <definedName name="______owc4" localSheetId="0">#REF!</definedName>
    <definedName name="______owc4" localSheetId="2">#REF!</definedName>
    <definedName name="______owc4">#REF!</definedName>
    <definedName name="______owc5" localSheetId="1">#REF!</definedName>
    <definedName name="______owc5" localSheetId="0">#REF!</definedName>
    <definedName name="______owc5" localSheetId="2">#REF!</definedName>
    <definedName name="______owc5">#REF!</definedName>
    <definedName name="______owc6" localSheetId="1">#REF!</definedName>
    <definedName name="______owc6" localSheetId="0">#REF!</definedName>
    <definedName name="______owc6" localSheetId="2">#REF!</definedName>
    <definedName name="______owc6">#REF!</definedName>
    <definedName name="______ps2" localSheetId="1">#REF!</definedName>
    <definedName name="______ps2" localSheetId="0">#REF!</definedName>
    <definedName name="______ps2" localSheetId="2">#REF!</definedName>
    <definedName name="______ps2">#REF!</definedName>
    <definedName name="______ps3" localSheetId="1">#REF!</definedName>
    <definedName name="______ps3" localSheetId="0">#REF!</definedName>
    <definedName name="______ps3" localSheetId="2">#REF!</definedName>
    <definedName name="______ps3">#REF!</definedName>
    <definedName name="______Q22">#N/A</definedName>
    <definedName name="______res1" localSheetId="1">#REF!</definedName>
    <definedName name="______res1" localSheetId="0">#REF!</definedName>
    <definedName name="______res1" localSheetId="2">#REF!</definedName>
    <definedName name="______res1">#REF!</definedName>
    <definedName name="______res2" localSheetId="1">#REF!</definedName>
    <definedName name="______res2" localSheetId="0">#REF!</definedName>
    <definedName name="______res2" localSheetId="2">#REF!</definedName>
    <definedName name="______res2">#REF!</definedName>
    <definedName name="______res3" localSheetId="1">#REF!</definedName>
    <definedName name="______res3" localSheetId="0">#REF!</definedName>
    <definedName name="______res3" localSheetId="2">#REF!</definedName>
    <definedName name="______res3">#REF!</definedName>
    <definedName name="______sa1">#N/A</definedName>
    <definedName name="______sa2">#N/A</definedName>
    <definedName name="______sa3">#N/A</definedName>
    <definedName name="______sa4">#N/A</definedName>
    <definedName name="______sa5">#N/A</definedName>
    <definedName name="______slm13" localSheetId="1">#REF!</definedName>
    <definedName name="______slm13" localSheetId="0">#REF!</definedName>
    <definedName name="______slm13" localSheetId="2">#REF!</definedName>
    <definedName name="______slm13">#REF!</definedName>
    <definedName name="______slm14" localSheetId="1">#REF!</definedName>
    <definedName name="______slm14" localSheetId="0">#REF!</definedName>
    <definedName name="______slm14" localSheetId="2">#REF!</definedName>
    <definedName name="______slm14">#REF!</definedName>
    <definedName name="______slm15" localSheetId="1">#REF!</definedName>
    <definedName name="______slm15" localSheetId="0">#REF!</definedName>
    <definedName name="______slm15" localSheetId="2">#REF!</definedName>
    <definedName name="______slm15">#REF!</definedName>
    <definedName name="______slm6" localSheetId="1">#REF!</definedName>
    <definedName name="______slm6" localSheetId="0">#REF!</definedName>
    <definedName name="______slm6" localSheetId="2">#REF!</definedName>
    <definedName name="______slm6">#REF!</definedName>
    <definedName name="______slm7" localSheetId="1">#REF!</definedName>
    <definedName name="______slm7" localSheetId="0">#REF!</definedName>
    <definedName name="______slm7" localSheetId="2">#REF!</definedName>
    <definedName name="______slm7">#REF!</definedName>
    <definedName name="______slm8" localSheetId="1">#REF!</definedName>
    <definedName name="______slm8" localSheetId="0">#REF!</definedName>
    <definedName name="______slm8" localSheetId="2">#REF!</definedName>
    <definedName name="______slm8">#REF!</definedName>
    <definedName name="______slm9" localSheetId="1">#REF!</definedName>
    <definedName name="______slm9" localSheetId="0">#REF!</definedName>
    <definedName name="______slm9" localSheetId="2">#REF!</definedName>
    <definedName name="______slm9">#REF!</definedName>
    <definedName name="______wdv10" localSheetId="1">#REF!</definedName>
    <definedName name="______wdv10" localSheetId="0">#REF!</definedName>
    <definedName name="______wdv10" localSheetId="2">#REF!</definedName>
    <definedName name="______wdv10">#REF!</definedName>
    <definedName name="______wdv11" localSheetId="1">#REF!</definedName>
    <definedName name="______wdv11" localSheetId="0">#REF!</definedName>
    <definedName name="______wdv11" localSheetId="2">#REF!</definedName>
    <definedName name="______wdv11">#REF!</definedName>
    <definedName name="______wdv12" localSheetId="1">#REF!</definedName>
    <definedName name="______wdv12" localSheetId="0">#REF!</definedName>
    <definedName name="______wdv12" localSheetId="2">#REF!</definedName>
    <definedName name="______wdv12">#REF!</definedName>
    <definedName name="______wdv13" localSheetId="1">#REF!</definedName>
    <definedName name="______wdv13" localSheetId="0">#REF!</definedName>
    <definedName name="______wdv13" localSheetId="2">#REF!</definedName>
    <definedName name="______wdv13">#REF!</definedName>
    <definedName name="______wdv14" localSheetId="1">#REF!</definedName>
    <definedName name="______wdv14" localSheetId="0">#REF!</definedName>
    <definedName name="______wdv14" localSheetId="2">#REF!</definedName>
    <definedName name="______wdv14">#REF!</definedName>
    <definedName name="______wdv15" localSheetId="1">#REF!</definedName>
    <definedName name="______wdv15" localSheetId="0">#REF!</definedName>
    <definedName name="______wdv15" localSheetId="2">#REF!</definedName>
    <definedName name="______wdv15">#REF!</definedName>
    <definedName name="______wdv6" localSheetId="1">#REF!</definedName>
    <definedName name="______wdv6" localSheetId="0">#REF!</definedName>
    <definedName name="______wdv6" localSheetId="2">#REF!</definedName>
    <definedName name="______wdv6">#REF!</definedName>
    <definedName name="______wdv7" localSheetId="1">#REF!</definedName>
    <definedName name="______wdv7" localSheetId="0">#REF!</definedName>
    <definedName name="______wdv7" localSheetId="2">#REF!</definedName>
    <definedName name="______wdv7">#REF!</definedName>
    <definedName name="______wdv8" localSheetId="1">#REF!</definedName>
    <definedName name="______wdv8" localSheetId="0">#REF!</definedName>
    <definedName name="______wdv8" localSheetId="2">#REF!</definedName>
    <definedName name="______wdv8">#REF!</definedName>
    <definedName name="______wdv9" localSheetId="1">#REF!</definedName>
    <definedName name="______wdv9" localSheetId="0">#REF!</definedName>
    <definedName name="______wdv9" localSheetId="2">#REF!</definedName>
    <definedName name="______wdv9">#REF!</definedName>
    <definedName name="______WT4" localSheetId="1">#REF!</definedName>
    <definedName name="______WT4">#REF!</definedName>
    <definedName name="______WT5" localSheetId="1">#REF!</definedName>
    <definedName name="______WT5">#REF!</definedName>
    <definedName name="______WT6" localSheetId="1">#REF!</definedName>
    <definedName name="______WT6">#REF!</definedName>
    <definedName name="______WT7" localSheetId="1">#REF!</definedName>
    <definedName name="______WT7">#REF!</definedName>
    <definedName name="______WT8" localSheetId="1">#REF!</definedName>
    <definedName name="______WT8">#REF!</definedName>
    <definedName name="_____dk1" localSheetId="1" hidden="1">{#N/A,#N/A,FALSE,"COVER.XLS";#N/A,#N/A,FALSE,"RACT1.XLS";#N/A,#N/A,FALSE,"RACT2.XLS";#N/A,#N/A,FALSE,"ECCMP";#N/A,#N/A,FALSE,"WELDER.XLS"}</definedName>
    <definedName name="_____dk1" hidden="1">{#N/A,#N/A,FALSE,"COVER.XLS";#N/A,#N/A,FALSE,"RACT1.XLS";#N/A,#N/A,FALSE,"RACT2.XLS";#N/A,#N/A,FALSE,"ECCMP";#N/A,#N/A,FALSE,"WELDER.XLS"}</definedName>
    <definedName name="_____gfa12" localSheetId="1">#REF!</definedName>
    <definedName name="_____gfa12" localSheetId="0">#REF!</definedName>
    <definedName name="_____gfa12" localSheetId="2">#REF!</definedName>
    <definedName name="_____gfa12">#REF!</definedName>
    <definedName name="_____gfa13" localSheetId="1">#REF!</definedName>
    <definedName name="_____gfa13" localSheetId="0">#REF!</definedName>
    <definedName name="_____gfa13" localSheetId="2">#REF!</definedName>
    <definedName name="_____gfa13">#REF!</definedName>
    <definedName name="_____gfa14" localSheetId="1">#REF!</definedName>
    <definedName name="_____gfa14" localSheetId="0">#REF!</definedName>
    <definedName name="_____gfa14" localSheetId="2">#REF!</definedName>
    <definedName name="_____gfa14">#REF!</definedName>
    <definedName name="_____gfa15" localSheetId="1">#REF!</definedName>
    <definedName name="_____gfa15" localSheetId="0">#REF!</definedName>
    <definedName name="_____gfa15" localSheetId="2">#REF!</definedName>
    <definedName name="_____gfa15">#REF!</definedName>
    <definedName name="_____gfa6" localSheetId="1">#REF!</definedName>
    <definedName name="_____gfa6" localSheetId="0">#REF!</definedName>
    <definedName name="_____gfa6" localSheetId="2">#REF!</definedName>
    <definedName name="_____gfa6">#REF!</definedName>
    <definedName name="_____gfa7" localSheetId="1">#REF!</definedName>
    <definedName name="_____gfa7" localSheetId="0">#REF!</definedName>
    <definedName name="_____gfa7" localSheetId="2">#REF!</definedName>
    <definedName name="_____gfa7">#REF!</definedName>
    <definedName name="_____gfa8" localSheetId="1">#REF!</definedName>
    <definedName name="_____gfa8" localSheetId="0">#REF!</definedName>
    <definedName name="_____gfa8" localSheetId="2">#REF!</definedName>
    <definedName name="_____gfa8">#REF!</definedName>
    <definedName name="_____gfa9" localSheetId="1">#REF!</definedName>
    <definedName name="_____gfa9" localSheetId="0">#REF!</definedName>
    <definedName name="_____gfa9" localSheetId="2">#REF!</definedName>
    <definedName name="_____gfa9">#REF!</definedName>
    <definedName name="_____inv3" localSheetId="1">#REF!</definedName>
    <definedName name="_____inv3" localSheetId="0">#REF!</definedName>
    <definedName name="_____inv3" localSheetId="2">#REF!</definedName>
    <definedName name="_____inv3">#REF!</definedName>
    <definedName name="_____inv4" localSheetId="1">#REF!</definedName>
    <definedName name="_____inv4" localSheetId="0">#REF!</definedName>
    <definedName name="_____inv4" localSheetId="2">#REF!</definedName>
    <definedName name="_____inv4">#REF!</definedName>
    <definedName name="_____inv5" localSheetId="1">#REF!</definedName>
    <definedName name="_____inv5" localSheetId="0">#REF!</definedName>
    <definedName name="_____inv5" localSheetId="2">#REF!</definedName>
    <definedName name="_____inv5">#REF!</definedName>
    <definedName name="_____inv6" localSheetId="1">#REF!</definedName>
    <definedName name="_____inv6" localSheetId="0">#REF!</definedName>
    <definedName name="_____inv6" localSheetId="2">#REF!</definedName>
    <definedName name="_____inv6">#REF!</definedName>
    <definedName name="_____k8" localSheetId="1" hidden="1">{#N/A,#N/A,FALSE,"COVER1.XLS ";#N/A,#N/A,FALSE,"RACT1.XLS";#N/A,#N/A,FALSE,"RACT2.XLS";#N/A,#N/A,FALSE,"ECCMP";#N/A,#N/A,FALSE,"WELDER.XLS"}</definedName>
    <definedName name="_____k8" hidden="1">{#N/A,#N/A,FALSE,"COVER1.XLS ";#N/A,#N/A,FALSE,"RACT1.XLS";#N/A,#N/A,FALSE,"RACT2.XLS";#N/A,#N/A,FALSE,"ECCMP";#N/A,#N/A,FALSE,"WELDER.XLS"}</definedName>
    <definedName name="_____kvs1" localSheetId="1" hidden="1">{#N/A,#N/A,FALSE,"COVER1.XLS ";#N/A,#N/A,FALSE,"RACT1.XLS";#N/A,#N/A,FALSE,"RACT2.XLS";#N/A,#N/A,FALSE,"ECCMP";#N/A,#N/A,FALSE,"WELDER.XLS"}</definedName>
    <definedName name="_____kvs1" hidden="1">{#N/A,#N/A,FALSE,"COVER1.XLS ";#N/A,#N/A,FALSE,"RACT1.XLS";#N/A,#N/A,FALSE,"RACT2.XLS";#N/A,#N/A,FALSE,"ECCMP";#N/A,#N/A,FALSE,"WELDER.XLS"}</definedName>
    <definedName name="_____kvs2" localSheetId="1" hidden="1">{#N/A,#N/A,FALSE,"COVER1.XLS ";#N/A,#N/A,FALSE,"RACT1.XLS";#N/A,#N/A,FALSE,"RACT2.XLS";#N/A,#N/A,FALSE,"ECCMP";#N/A,#N/A,FALSE,"WELDER.XLS"}</definedName>
    <definedName name="_____kvs2" hidden="1">{#N/A,#N/A,FALSE,"COVER1.XLS ";#N/A,#N/A,FALSE,"RACT1.XLS";#N/A,#N/A,FALSE,"RACT2.XLS";#N/A,#N/A,FALSE,"ECCMP";#N/A,#N/A,FALSE,"WELDER.XLS"}</definedName>
    <definedName name="_____kvs5" localSheetId="1" hidden="1">{#N/A,#N/A,FALSE,"COVER.XLS";#N/A,#N/A,FALSE,"RACT1.XLS";#N/A,#N/A,FALSE,"RACT2.XLS";#N/A,#N/A,FALSE,"ECCMP";#N/A,#N/A,FALSE,"WELDER.XLS"}</definedName>
    <definedName name="_____kvs5" hidden="1">{#N/A,#N/A,FALSE,"COVER.XLS";#N/A,#N/A,FALSE,"RACT1.XLS";#N/A,#N/A,FALSE,"RACT2.XLS";#N/A,#N/A,FALSE,"ECCMP";#N/A,#N/A,FALSE,"WELDER.XLS"}</definedName>
    <definedName name="_____kvs7" localSheetId="1" hidden="1">{#N/A,#N/A,FALSE,"COVER1.XLS ";#N/A,#N/A,FALSE,"RACT1.XLS";#N/A,#N/A,FALSE,"RACT2.XLS";#N/A,#N/A,FALSE,"ECCMP";#N/A,#N/A,FALSE,"WELDER.XLS"}</definedName>
    <definedName name="_____kvs7" hidden="1">{#N/A,#N/A,FALSE,"COVER1.XLS ";#N/A,#N/A,FALSE,"RACT1.XLS";#N/A,#N/A,FALSE,"RACT2.XLS";#N/A,#N/A,FALSE,"ECCMP";#N/A,#N/A,FALSE,"WELDER.XLS"}</definedName>
    <definedName name="_____kvs8" localSheetId="1" hidden="1">{#N/A,#N/A,FALSE,"COVER1.XLS ";#N/A,#N/A,FALSE,"RACT1.XLS";#N/A,#N/A,FALSE,"RACT2.XLS";#N/A,#N/A,FALSE,"ECCMP";#N/A,#N/A,FALSE,"WELDER.XLS"}</definedName>
    <definedName name="_____kvs8" hidden="1">{#N/A,#N/A,FALSE,"COVER1.XLS ";#N/A,#N/A,FALSE,"RACT1.XLS";#N/A,#N/A,FALSE,"RACT2.XLS";#N/A,#N/A,FALSE,"ECCMP";#N/A,#N/A,FALSE,"WELDER.XLS"}</definedName>
    <definedName name="_____KVS9" localSheetId="1" hidden="1">{#N/A,#N/A,FALSE,"COVER1.XLS ";#N/A,#N/A,FALSE,"RACT1.XLS";#N/A,#N/A,FALSE,"RACT2.XLS";#N/A,#N/A,FALSE,"ECCMP";#N/A,#N/A,FALSE,"WELDER.XLS"}</definedName>
    <definedName name="_____KVS9" hidden="1">{#N/A,#N/A,FALSE,"COVER1.XLS ";#N/A,#N/A,FALSE,"RACT1.XLS";#N/A,#N/A,FALSE,"RACT2.XLS";#N/A,#N/A,FALSE,"ECCMP";#N/A,#N/A,FALSE,"WELDER.XLS"}</definedName>
    <definedName name="_____l2" localSheetId="1"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____l2"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____lk1" localSheetId="1"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____lk1"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____LT3" localSheetId="1">#REF!</definedName>
    <definedName name="_____LT3">#REF!</definedName>
    <definedName name="_____Met1" localSheetId="1">#REF!</definedName>
    <definedName name="_____Met1">#REF!</definedName>
    <definedName name="_____Met2" localSheetId="1">#REF!</definedName>
    <definedName name="_____Met2">#REF!</definedName>
    <definedName name="_____Met3" localSheetId="1">#REF!</definedName>
    <definedName name="_____Met3">#REF!</definedName>
    <definedName name="_____Met4" localSheetId="1">#REF!</definedName>
    <definedName name="_____Met4">#REF!</definedName>
    <definedName name="_____Met5" localSheetId="1">#REF!</definedName>
    <definedName name="_____Met5">#REF!</definedName>
    <definedName name="_____Met6" localSheetId="1">#REF!</definedName>
    <definedName name="_____Met6">#REF!</definedName>
    <definedName name="_____Met7" localSheetId="1">#REF!</definedName>
    <definedName name="_____Met7">#REF!</definedName>
    <definedName name="_____Met8" localSheetId="1">#REF!</definedName>
    <definedName name="_____Met8">#REF!</definedName>
    <definedName name="_____MT1" localSheetId="1">#REF!</definedName>
    <definedName name="_____MT1">#REF!</definedName>
    <definedName name="_____MT2" localSheetId="1">#REF!</definedName>
    <definedName name="_____MT2">#REF!</definedName>
    <definedName name="_____MT3" localSheetId="1">#REF!</definedName>
    <definedName name="_____MT3">#REF!</definedName>
    <definedName name="_____nfa14" localSheetId="1">#REF!</definedName>
    <definedName name="_____nfa14" localSheetId="0">#REF!</definedName>
    <definedName name="_____nfa14" localSheetId="2">#REF!</definedName>
    <definedName name="_____nfa14">#REF!</definedName>
    <definedName name="_____nfa15" localSheetId="1">#REF!</definedName>
    <definedName name="_____nfa15" localSheetId="0">#REF!</definedName>
    <definedName name="_____nfa15" localSheetId="2">#REF!</definedName>
    <definedName name="_____nfa15">#REF!</definedName>
    <definedName name="_____nfa6" localSheetId="1">#REF!</definedName>
    <definedName name="_____nfa6" localSheetId="0">#REF!</definedName>
    <definedName name="_____nfa6" localSheetId="2">#REF!</definedName>
    <definedName name="_____nfa6">#REF!</definedName>
    <definedName name="_____nfa7" localSheetId="1">#REF!</definedName>
    <definedName name="_____nfa7" localSheetId="0">#REF!</definedName>
    <definedName name="_____nfa7" localSheetId="2">#REF!</definedName>
    <definedName name="_____nfa7">#REF!</definedName>
    <definedName name="_____nfa8" localSheetId="1">#REF!</definedName>
    <definedName name="_____nfa8" localSheetId="0">#REF!</definedName>
    <definedName name="_____nfa8" localSheetId="2">#REF!</definedName>
    <definedName name="_____nfa8">#REF!</definedName>
    <definedName name="_____nfa9" localSheetId="1">#REF!</definedName>
    <definedName name="_____nfa9" localSheetId="0">#REF!</definedName>
    <definedName name="_____nfa9" localSheetId="2">#REF!</definedName>
    <definedName name="_____nfa9">#REF!</definedName>
    <definedName name="_____ns1" localSheetId="1" hidden="1">{#N/A,#N/A,FALSE,"COVER1.XLS ";#N/A,#N/A,FALSE,"RACT1.XLS";#N/A,#N/A,FALSE,"RACT2.XLS";#N/A,#N/A,FALSE,"ECCMP";#N/A,#N/A,FALSE,"WELDER.XLS"}</definedName>
    <definedName name="_____ns1" hidden="1">{#N/A,#N/A,FALSE,"COVER1.XLS ";#N/A,#N/A,FALSE,"RACT1.XLS";#N/A,#N/A,FALSE,"RACT2.XLS";#N/A,#N/A,FALSE,"ECCMP";#N/A,#N/A,FALSE,"WELDER.XLS"}</definedName>
    <definedName name="_____owc3" localSheetId="1">#REF!</definedName>
    <definedName name="_____owc3" localSheetId="0">#REF!</definedName>
    <definedName name="_____owc3" localSheetId="2">#REF!</definedName>
    <definedName name="_____owc3">#REF!</definedName>
    <definedName name="_____owc4" localSheetId="1">#REF!</definedName>
    <definedName name="_____owc4" localSheetId="0">#REF!</definedName>
    <definedName name="_____owc4" localSheetId="2">#REF!</definedName>
    <definedName name="_____owc4">#REF!</definedName>
    <definedName name="_____owc5" localSheetId="1">#REF!</definedName>
    <definedName name="_____owc5" localSheetId="0">#REF!</definedName>
    <definedName name="_____owc5" localSheetId="2">#REF!</definedName>
    <definedName name="_____owc5">#REF!</definedName>
    <definedName name="_____owc6" localSheetId="1">#REF!</definedName>
    <definedName name="_____owc6" localSheetId="0">#REF!</definedName>
    <definedName name="_____owc6" localSheetId="2">#REF!</definedName>
    <definedName name="_____owc6">#REF!</definedName>
    <definedName name="_____ps2" localSheetId="1">#REF!</definedName>
    <definedName name="_____ps2" localSheetId="0">#REF!</definedName>
    <definedName name="_____ps2" localSheetId="2">#REF!</definedName>
    <definedName name="_____ps2">#REF!</definedName>
    <definedName name="_____ps3" localSheetId="1">#REF!</definedName>
    <definedName name="_____ps3" localSheetId="0">#REF!</definedName>
    <definedName name="_____ps3" localSheetId="2">#REF!</definedName>
    <definedName name="_____ps3">#REF!</definedName>
    <definedName name="_____q2" localSheetId="1" hidden="1">{#N/A,#N/A,FALSE,"COVER1.XLS ";#N/A,#N/A,FALSE,"RACT1.XLS";#N/A,#N/A,FALSE,"RACT2.XLS";#N/A,#N/A,FALSE,"ECCMP";#N/A,#N/A,FALSE,"WELDER.XLS"}</definedName>
    <definedName name="_____q2" hidden="1">{#N/A,#N/A,FALSE,"COVER1.XLS ";#N/A,#N/A,FALSE,"RACT1.XLS";#N/A,#N/A,FALSE,"RACT2.XLS";#N/A,#N/A,FALSE,"ECCMP";#N/A,#N/A,FALSE,"WELDER.XLS"}</definedName>
    <definedName name="_____Q22">#N/A</definedName>
    <definedName name="_____res1" localSheetId="1">#REF!</definedName>
    <definedName name="_____res1" localSheetId="0">#REF!</definedName>
    <definedName name="_____res1" localSheetId="2">#REF!</definedName>
    <definedName name="_____res1">#REF!</definedName>
    <definedName name="_____res2" localSheetId="1">#REF!</definedName>
    <definedName name="_____res2" localSheetId="0">#REF!</definedName>
    <definedName name="_____res2" localSheetId="2">#REF!</definedName>
    <definedName name="_____res2">#REF!</definedName>
    <definedName name="_____res3" localSheetId="1">#REF!</definedName>
    <definedName name="_____res3" localSheetId="0">#REF!</definedName>
    <definedName name="_____res3" localSheetId="2">#REF!</definedName>
    <definedName name="_____res3">#REF!</definedName>
    <definedName name="_____sa1">#N/A</definedName>
    <definedName name="_____sa2">#N/A</definedName>
    <definedName name="_____sa3">#N/A</definedName>
    <definedName name="_____sa4">#N/A</definedName>
    <definedName name="_____sa5">#N/A</definedName>
    <definedName name="_____slm12" localSheetId="1">#REF!</definedName>
    <definedName name="_____slm12" localSheetId="0">#REF!</definedName>
    <definedName name="_____slm12" localSheetId="2">#REF!</definedName>
    <definedName name="_____slm12">#REF!</definedName>
    <definedName name="_____slm13" localSheetId="1">#REF!</definedName>
    <definedName name="_____slm13" localSheetId="0">#REF!</definedName>
    <definedName name="_____slm13" localSheetId="2">#REF!</definedName>
    <definedName name="_____slm13">#REF!</definedName>
    <definedName name="_____slm14" localSheetId="1">#REF!</definedName>
    <definedName name="_____slm14" localSheetId="0">#REF!</definedName>
    <definedName name="_____slm14" localSheetId="2">#REF!</definedName>
    <definedName name="_____slm14">#REF!</definedName>
    <definedName name="_____slm15" localSheetId="1">#REF!</definedName>
    <definedName name="_____slm15" localSheetId="0">#REF!</definedName>
    <definedName name="_____slm15" localSheetId="2">#REF!</definedName>
    <definedName name="_____slm15">#REF!</definedName>
    <definedName name="_____slm6" localSheetId="1">#REF!</definedName>
    <definedName name="_____slm6" localSheetId="0">#REF!</definedName>
    <definedName name="_____slm6" localSheetId="2">#REF!</definedName>
    <definedName name="_____slm6">#REF!</definedName>
    <definedName name="_____slm7" localSheetId="1">#REF!</definedName>
    <definedName name="_____slm7" localSheetId="0">#REF!</definedName>
    <definedName name="_____slm7" localSheetId="2">#REF!</definedName>
    <definedName name="_____slm7">#REF!</definedName>
    <definedName name="_____slm8" localSheetId="1">#REF!</definedName>
    <definedName name="_____slm8" localSheetId="0">#REF!</definedName>
    <definedName name="_____slm8" localSheetId="2">#REF!</definedName>
    <definedName name="_____slm8">#REF!</definedName>
    <definedName name="_____slm9" localSheetId="1">#REF!</definedName>
    <definedName name="_____slm9" localSheetId="0">#REF!</definedName>
    <definedName name="_____slm9" localSheetId="2">#REF!</definedName>
    <definedName name="_____slm9">#REF!</definedName>
    <definedName name="_____t1" localSheetId="1"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____t1"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____tr1" localSheetId="1"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____tr1"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____w2" localSheetId="1" hidden="1">{#N/A,#N/A,FALSE,"17MAY";#N/A,#N/A,FALSE,"24MAY"}</definedName>
    <definedName name="_____w2" hidden="1">{#N/A,#N/A,FALSE,"17MAY";#N/A,#N/A,FALSE,"24MAY"}</definedName>
    <definedName name="_____wdv10" localSheetId="1">#REF!</definedName>
    <definedName name="_____wdv10" localSheetId="0">#REF!</definedName>
    <definedName name="_____wdv10" localSheetId="2">#REF!</definedName>
    <definedName name="_____wdv10">#REF!</definedName>
    <definedName name="_____wdv11" localSheetId="1">#REF!</definedName>
    <definedName name="_____wdv11" localSheetId="0">#REF!</definedName>
    <definedName name="_____wdv11" localSheetId="2">#REF!</definedName>
    <definedName name="_____wdv11">#REF!</definedName>
    <definedName name="_____wdv12" localSheetId="1">#REF!</definedName>
    <definedName name="_____wdv12" localSheetId="0">#REF!</definedName>
    <definedName name="_____wdv12" localSheetId="2">#REF!</definedName>
    <definedName name="_____wdv12">#REF!</definedName>
    <definedName name="_____wdv13" localSheetId="1">#REF!</definedName>
    <definedName name="_____wdv13" localSheetId="0">#REF!</definedName>
    <definedName name="_____wdv13" localSheetId="2">#REF!</definedName>
    <definedName name="_____wdv13">#REF!</definedName>
    <definedName name="_____wdv14" localSheetId="1">#REF!</definedName>
    <definedName name="_____wdv14" localSheetId="0">#REF!</definedName>
    <definedName name="_____wdv14" localSheetId="2">#REF!</definedName>
    <definedName name="_____wdv14">#REF!</definedName>
    <definedName name="_____wdv15" localSheetId="1">#REF!</definedName>
    <definedName name="_____wdv15" localSheetId="0">#REF!</definedName>
    <definedName name="_____wdv15" localSheetId="2">#REF!</definedName>
    <definedName name="_____wdv15">#REF!</definedName>
    <definedName name="_____wdv6" localSheetId="1">#REF!</definedName>
    <definedName name="_____wdv6" localSheetId="0">#REF!</definedName>
    <definedName name="_____wdv6" localSheetId="2">#REF!</definedName>
    <definedName name="_____wdv6">#REF!</definedName>
    <definedName name="_____wdv7" localSheetId="1">#REF!</definedName>
    <definedName name="_____wdv7" localSheetId="0">#REF!</definedName>
    <definedName name="_____wdv7" localSheetId="2">#REF!</definedName>
    <definedName name="_____wdv7">#REF!</definedName>
    <definedName name="_____wdv8" localSheetId="1">#REF!</definedName>
    <definedName name="_____wdv8" localSheetId="0">#REF!</definedName>
    <definedName name="_____wdv8" localSheetId="2">#REF!</definedName>
    <definedName name="_____wdv8">#REF!</definedName>
    <definedName name="_____wdv9" localSheetId="1">#REF!</definedName>
    <definedName name="_____wdv9" localSheetId="0">#REF!</definedName>
    <definedName name="_____wdv9" localSheetId="2">#REF!</definedName>
    <definedName name="_____wdv9">#REF!</definedName>
    <definedName name="_____wrn1" localSheetId="1"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____wrn1"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____WT1" localSheetId="1">#REF!</definedName>
    <definedName name="_____WT1">#REF!</definedName>
    <definedName name="_____WT4" localSheetId="1">#REF!</definedName>
    <definedName name="_____WT4">#REF!</definedName>
    <definedName name="_____WT5" localSheetId="1">#REF!</definedName>
    <definedName name="_____WT5">#REF!</definedName>
    <definedName name="_____WT6" localSheetId="1">#REF!</definedName>
    <definedName name="_____WT6">#REF!</definedName>
    <definedName name="_____WT7" localSheetId="1">#REF!</definedName>
    <definedName name="_____WT7">#REF!</definedName>
    <definedName name="_____WT8" localSheetId="1">#REF!</definedName>
    <definedName name="_____WT8">#REF!</definedName>
    <definedName name="____AA2" localSheetId="1">#REF!</definedName>
    <definedName name="____AA2">#REF!</definedName>
    <definedName name="____cap10" localSheetId="1">#REF!</definedName>
    <definedName name="____cap10" localSheetId="0">#REF!</definedName>
    <definedName name="____cap10" localSheetId="2">#REF!</definedName>
    <definedName name="____cap10">#REF!</definedName>
    <definedName name="____cap11" localSheetId="1">#REF!</definedName>
    <definedName name="____cap11" localSheetId="0">#REF!</definedName>
    <definedName name="____cap11" localSheetId="2">#REF!</definedName>
    <definedName name="____cap11">#REF!</definedName>
    <definedName name="____cap12" localSheetId="1">#REF!</definedName>
    <definedName name="____cap12" localSheetId="0">#REF!</definedName>
    <definedName name="____cap12" localSheetId="2">#REF!</definedName>
    <definedName name="____cap12">#REF!</definedName>
    <definedName name="____cap13" localSheetId="1">#REF!</definedName>
    <definedName name="____cap13" localSheetId="0">#REF!</definedName>
    <definedName name="____cap13" localSheetId="2">#REF!</definedName>
    <definedName name="____cap13">#REF!</definedName>
    <definedName name="____cap14" localSheetId="1">#REF!</definedName>
    <definedName name="____cap14" localSheetId="0">#REF!</definedName>
    <definedName name="____cap14" localSheetId="2">#REF!</definedName>
    <definedName name="____cap14">#REF!</definedName>
    <definedName name="____cap15" localSheetId="1">#REF!</definedName>
    <definedName name="____cap15" localSheetId="0">#REF!</definedName>
    <definedName name="____cap15" localSheetId="2">#REF!</definedName>
    <definedName name="____cap15">#REF!</definedName>
    <definedName name="____cap6" localSheetId="1">#REF!</definedName>
    <definedName name="____cap6" localSheetId="0">#REF!</definedName>
    <definedName name="____cap6" localSheetId="2">#REF!</definedName>
    <definedName name="____cap6">#REF!</definedName>
    <definedName name="____cap7" localSheetId="1">#REF!</definedName>
    <definedName name="____cap7" localSheetId="0">#REF!</definedName>
    <definedName name="____cap7" localSheetId="2">#REF!</definedName>
    <definedName name="____cap7">#REF!</definedName>
    <definedName name="____cap8" localSheetId="1">#REF!</definedName>
    <definedName name="____cap8" localSheetId="0">#REF!</definedName>
    <definedName name="____cap8" localSheetId="2">#REF!</definedName>
    <definedName name="____cap8">#REF!</definedName>
    <definedName name="____cap9" localSheetId="1">#REF!</definedName>
    <definedName name="____cap9" localSheetId="0">#REF!</definedName>
    <definedName name="____cap9" localSheetId="2">#REF!</definedName>
    <definedName name="____cap9">#REF!</definedName>
    <definedName name="____DAT2" localSheetId="1">#REF!</definedName>
    <definedName name="____DAT2">#REF!</definedName>
    <definedName name="____DAT3" localSheetId="1">#REF!</definedName>
    <definedName name="____DAT3">#REF!</definedName>
    <definedName name="____DAT4" localSheetId="1">#REF!</definedName>
    <definedName name="____DAT4">#REF!</definedName>
    <definedName name="____gfa12" localSheetId="1">#REF!</definedName>
    <definedName name="____gfa12" localSheetId="0">#REF!</definedName>
    <definedName name="____gfa12" localSheetId="2">#REF!</definedName>
    <definedName name="____gfa12">#REF!</definedName>
    <definedName name="____gfa13" localSheetId="1">#REF!</definedName>
    <definedName name="____gfa13" localSheetId="0">#REF!</definedName>
    <definedName name="____gfa13" localSheetId="2">#REF!</definedName>
    <definedName name="____gfa13">#REF!</definedName>
    <definedName name="____gfa14" localSheetId="1">#REF!</definedName>
    <definedName name="____gfa14" localSheetId="0">#REF!</definedName>
    <definedName name="____gfa14" localSheetId="2">#REF!</definedName>
    <definedName name="____gfa14">#REF!</definedName>
    <definedName name="____gfa15" localSheetId="1">#REF!</definedName>
    <definedName name="____gfa15" localSheetId="0">#REF!</definedName>
    <definedName name="____gfa15" localSheetId="2">#REF!</definedName>
    <definedName name="____gfa15">#REF!</definedName>
    <definedName name="____gfa6" localSheetId="1">#REF!</definedName>
    <definedName name="____gfa6" localSheetId="0">#REF!</definedName>
    <definedName name="____gfa6" localSheetId="2">#REF!</definedName>
    <definedName name="____gfa6">#REF!</definedName>
    <definedName name="____gfa7" localSheetId="1">#REF!</definedName>
    <definedName name="____gfa7" localSheetId="0">#REF!</definedName>
    <definedName name="____gfa7" localSheetId="2">#REF!</definedName>
    <definedName name="____gfa7">#REF!</definedName>
    <definedName name="____gfa8" localSheetId="1">#REF!</definedName>
    <definedName name="____gfa8" localSheetId="0">#REF!</definedName>
    <definedName name="____gfa8" localSheetId="2">#REF!</definedName>
    <definedName name="____gfa8">#REF!</definedName>
    <definedName name="____gfa9" localSheetId="1">#REF!</definedName>
    <definedName name="____gfa9" localSheetId="0">#REF!</definedName>
    <definedName name="____gfa9" localSheetId="2">#REF!</definedName>
    <definedName name="____gfa9">#REF!</definedName>
    <definedName name="____inv3" localSheetId="1">#REF!</definedName>
    <definedName name="____inv3" localSheetId="0">#REF!</definedName>
    <definedName name="____inv3" localSheetId="2">#REF!</definedName>
    <definedName name="____inv3">#REF!</definedName>
    <definedName name="____inv4" localSheetId="1">#REF!</definedName>
    <definedName name="____inv4" localSheetId="0">#REF!</definedName>
    <definedName name="____inv4" localSheetId="2">#REF!</definedName>
    <definedName name="____inv4">#REF!</definedName>
    <definedName name="____inv5" localSheetId="1">#REF!</definedName>
    <definedName name="____inv5" localSheetId="0">#REF!</definedName>
    <definedName name="____inv5" localSheetId="2">#REF!</definedName>
    <definedName name="____inv5">#REF!</definedName>
    <definedName name="____inv6" localSheetId="1">#REF!</definedName>
    <definedName name="____inv6" localSheetId="0">#REF!</definedName>
    <definedName name="____inv6" localSheetId="2">#REF!</definedName>
    <definedName name="____inv6">#REF!</definedName>
    <definedName name="____kda1">#N/A</definedName>
    <definedName name="____LT3" localSheetId="1">#REF!</definedName>
    <definedName name="____LT3">#REF!</definedName>
    <definedName name="____Met1" localSheetId="1">#REF!</definedName>
    <definedName name="____Met1">#REF!</definedName>
    <definedName name="____Met2" localSheetId="1">#REF!</definedName>
    <definedName name="____Met2">#REF!</definedName>
    <definedName name="____Met3" localSheetId="1">#REF!</definedName>
    <definedName name="____Met3">#REF!</definedName>
    <definedName name="____Met4" localSheetId="1">#REF!</definedName>
    <definedName name="____Met4">#REF!</definedName>
    <definedName name="____Met5" localSheetId="1">#REF!</definedName>
    <definedName name="____Met5">#REF!</definedName>
    <definedName name="____Met6" localSheetId="1">#REF!</definedName>
    <definedName name="____Met6">#REF!</definedName>
    <definedName name="____Met7" localSheetId="1">#REF!</definedName>
    <definedName name="____Met7">#REF!</definedName>
    <definedName name="____Met8" localSheetId="1">#REF!</definedName>
    <definedName name="____Met8">#REF!</definedName>
    <definedName name="____MT1" localSheetId="1">#REF!</definedName>
    <definedName name="____MT1">#REF!</definedName>
    <definedName name="____MT2" localSheetId="1">#REF!</definedName>
    <definedName name="____MT2">#REF!</definedName>
    <definedName name="____MT3" localSheetId="1">#REF!</definedName>
    <definedName name="____MT3">#REF!</definedName>
    <definedName name="____nfa14" localSheetId="1">#REF!</definedName>
    <definedName name="____nfa14" localSheetId="0">#REF!</definedName>
    <definedName name="____nfa14" localSheetId="2">#REF!</definedName>
    <definedName name="____nfa14">#REF!</definedName>
    <definedName name="____nfa15" localSheetId="1">#REF!</definedName>
    <definedName name="____nfa15" localSheetId="0">#REF!</definedName>
    <definedName name="____nfa15" localSheetId="2">#REF!</definedName>
    <definedName name="____nfa15">#REF!</definedName>
    <definedName name="____nfa6" localSheetId="1">#REF!</definedName>
    <definedName name="____nfa6" localSheetId="0">#REF!</definedName>
    <definedName name="____nfa6" localSheetId="2">#REF!</definedName>
    <definedName name="____nfa6">#REF!</definedName>
    <definedName name="____nfa7" localSheetId="1">#REF!</definedName>
    <definedName name="____nfa7" localSheetId="0">#REF!</definedName>
    <definedName name="____nfa7" localSheetId="2">#REF!</definedName>
    <definedName name="____nfa7">#REF!</definedName>
    <definedName name="____nfa8" localSheetId="1">#REF!</definedName>
    <definedName name="____nfa8" localSheetId="0">#REF!</definedName>
    <definedName name="____nfa8" localSheetId="2">#REF!</definedName>
    <definedName name="____nfa8">#REF!</definedName>
    <definedName name="____nfa9" localSheetId="1">#REF!</definedName>
    <definedName name="____nfa9" localSheetId="0">#REF!</definedName>
    <definedName name="____nfa9" localSheetId="2">#REF!</definedName>
    <definedName name="____nfa9">#REF!</definedName>
    <definedName name="____owc3" localSheetId="1">#REF!</definedName>
    <definedName name="____owc3" localSheetId="0">#REF!</definedName>
    <definedName name="____owc3" localSheetId="2">#REF!</definedName>
    <definedName name="____owc3">#REF!</definedName>
    <definedName name="____owc4" localSheetId="1">#REF!</definedName>
    <definedName name="____owc4" localSheetId="0">#REF!</definedName>
    <definedName name="____owc4" localSheetId="2">#REF!</definedName>
    <definedName name="____owc4">#REF!</definedName>
    <definedName name="____owc5" localSheetId="1">#REF!</definedName>
    <definedName name="____owc5" localSheetId="0">#REF!</definedName>
    <definedName name="____owc5" localSheetId="2">#REF!</definedName>
    <definedName name="____owc5">#REF!</definedName>
    <definedName name="____owc6" localSheetId="1">#REF!</definedName>
    <definedName name="____owc6" localSheetId="0">#REF!</definedName>
    <definedName name="____owc6" localSheetId="2">#REF!</definedName>
    <definedName name="____owc6">#REF!</definedName>
    <definedName name="____ps2" localSheetId="1">#REF!</definedName>
    <definedName name="____ps2" localSheetId="0">#REF!</definedName>
    <definedName name="____ps2" localSheetId="2">#REF!</definedName>
    <definedName name="____ps2">#REF!</definedName>
    <definedName name="____ps3" localSheetId="1">#REF!</definedName>
    <definedName name="____ps3" localSheetId="0">#REF!</definedName>
    <definedName name="____ps3" localSheetId="2">#REF!</definedName>
    <definedName name="____ps3">#REF!</definedName>
    <definedName name="____res1" localSheetId="1">#REF!</definedName>
    <definedName name="____res1" localSheetId="0">#REF!</definedName>
    <definedName name="____res1" localSheetId="2">#REF!</definedName>
    <definedName name="____res1">#REF!</definedName>
    <definedName name="____res2" localSheetId="1">#REF!</definedName>
    <definedName name="____res2" localSheetId="0">#REF!</definedName>
    <definedName name="____res2" localSheetId="2">#REF!</definedName>
    <definedName name="____res2">#REF!</definedName>
    <definedName name="____res3" localSheetId="1">#REF!</definedName>
    <definedName name="____res3" localSheetId="0">#REF!</definedName>
    <definedName name="____res3" localSheetId="2">#REF!</definedName>
    <definedName name="____res3">#REF!</definedName>
    <definedName name="____sa1">#N/A</definedName>
    <definedName name="____sa2">#N/A</definedName>
    <definedName name="____sa3">#N/A</definedName>
    <definedName name="____sa4">#N/A</definedName>
    <definedName name="____sa5">#N/A</definedName>
    <definedName name="____slm12" localSheetId="1">#REF!</definedName>
    <definedName name="____slm12" localSheetId="0">#REF!</definedName>
    <definedName name="____slm12" localSheetId="2">#REF!</definedName>
    <definedName name="____slm12">#REF!</definedName>
    <definedName name="____slm13" localSheetId="1">#REF!</definedName>
    <definedName name="____slm13" localSheetId="0">#REF!</definedName>
    <definedName name="____slm13" localSheetId="2">#REF!</definedName>
    <definedName name="____slm13">#REF!</definedName>
    <definedName name="____slm14" localSheetId="1">#REF!</definedName>
    <definedName name="____slm14" localSheetId="0">#REF!</definedName>
    <definedName name="____slm14" localSheetId="2">#REF!</definedName>
    <definedName name="____slm14">#REF!</definedName>
    <definedName name="____slm15" localSheetId="1">#REF!</definedName>
    <definedName name="____slm15" localSheetId="0">#REF!</definedName>
    <definedName name="____slm15" localSheetId="2">#REF!</definedName>
    <definedName name="____slm15">#REF!</definedName>
    <definedName name="____slm6" localSheetId="1">#REF!</definedName>
    <definedName name="____slm6" localSheetId="0">#REF!</definedName>
    <definedName name="____slm6" localSheetId="2">#REF!</definedName>
    <definedName name="____slm6">#REF!</definedName>
    <definedName name="____slm7" localSheetId="1">#REF!</definedName>
    <definedName name="____slm7" localSheetId="0">#REF!</definedName>
    <definedName name="____slm7" localSheetId="2">#REF!</definedName>
    <definedName name="____slm7">#REF!</definedName>
    <definedName name="____slm8" localSheetId="1">#REF!</definedName>
    <definedName name="____slm8" localSheetId="0">#REF!</definedName>
    <definedName name="____slm8" localSheetId="2">#REF!</definedName>
    <definedName name="____slm8">#REF!</definedName>
    <definedName name="____slm9" localSheetId="1">#REF!</definedName>
    <definedName name="____slm9" localSheetId="0">#REF!</definedName>
    <definedName name="____slm9" localSheetId="2">#REF!</definedName>
    <definedName name="____slm9">#REF!</definedName>
    <definedName name="____tps1" localSheetId="1">#REF!</definedName>
    <definedName name="____tps1">#REF!</definedName>
    <definedName name="____wdv10" localSheetId="1">#REF!</definedName>
    <definedName name="____wdv10" localSheetId="0">#REF!</definedName>
    <definedName name="____wdv10" localSheetId="2">#REF!</definedName>
    <definedName name="____wdv10">#REF!</definedName>
    <definedName name="____wdv11" localSheetId="1">#REF!</definedName>
    <definedName name="____wdv11" localSheetId="0">#REF!</definedName>
    <definedName name="____wdv11" localSheetId="2">#REF!</definedName>
    <definedName name="____wdv11">#REF!</definedName>
    <definedName name="____wdv12" localSheetId="1">#REF!</definedName>
    <definedName name="____wdv12" localSheetId="0">#REF!</definedName>
    <definedName name="____wdv12" localSheetId="2">#REF!</definedName>
    <definedName name="____wdv12">#REF!</definedName>
    <definedName name="____wdv13" localSheetId="1">#REF!</definedName>
    <definedName name="____wdv13" localSheetId="0">#REF!</definedName>
    <definedName name="____wdv13" localSheetId="2">#REF!</definedName>
    <definedName name="____wdv13">#REF!</definedName>
    <definedName name="____wdv14" localSheetId="1">#REF!</definedName>
    <definedName name="____wdv14" localSheetId="0">#REF!</definedName>
    <definedName name="____wdv14" localSheetId="2">#REF!</definedName>
    <definedName name="____wdv14">#REF!</definedName>
    <definedName name="____wdv15" localSheetId="1">#REF!</definedName>
    <definedName name="____wdv15" localSheetId="0">#REF!</definedName>
    <definedName name="____wdv15" localSheetId="2">#REF!</definedName>
    <definedName name="____wdv15">#REF!</definedName>
    <definedName name="____wdv6" localSheetId="1">#REF!</definedName>
    <definedName name="____wdv6" localSheetId="0">#REF!</definedName>
    <definedName name="____wdv6" localSheetId="2">#REF!</definedName>
    <definedName name="____wdv6">#REF!</definedName>
    <definedName name="____wdv7" localSheetId="1">#REF!</definedName>
    <definedName name="____wdv7" localSheetId="0">#REF!</definedName>
    <definedName name="____wdv7" localSheetId="2">#REF!</definedName>
    <definedName name="____wdv7">#REF!</definedName>
    <definedName name="____wdv8" localSheetId="1">#REF!</definedName>
    <definedName name="____wdv8" localSheetId="0">#REF!</definedName>
    <definedName name="____wdv8" localSheetId="2">#REF!</definedName>
    <definedName name="____wdv8">#REF!</definedName>
    <definedName name="____wdv9" localSheetId="1">#REF!</definedName>
    <definedName name="____wdv9" localSheetId="0">#REF!</definedName>
    <definedName name="____wdv9" localSheetId="2">#REF!</definedName>
    <definedName name="____wdv9">#REF!</definedName>
    <definedName name="____WT4" localSheetId="1">#REF!</definedName>
    <definedName name="____WT4">#REF!</definedName>
    <definedName name="____WT5" localSheetId="1">#REF!</definedName>
    <definedName name="____WT5">#REF!</definedName>
    <definedName name="____WT6" localSheetId="1">#REF!</definedName>
    <definedName name="____WT6">#REF!</definedName>
    <definedName name="____WT7" localSheetId="1">#REF!</definedName>
    <definedName name="____WT7">#REF!</definedName>
    <definedName name="____WT8" localSheetId="1">#REF!</definedName>
    <definedName name="____WT8">#REF!</definedName>
    <definedName name="____xx2" localSheetId="1" hidden="1">{#N/A,#N/A,FALSE,"cash &amp; bk-smry";#N/A,#N/A,FALSE,"Bank -acc";#N/A,#N/A,FALSE,"Reco-bkbal";#N/A,#N/A,FALSE,"Fixed-dep";#N/A,#N/A,FALSE,"Bank-trf";#N/A,#N/A,FALSE,"Margin money";#N/A,#N/A,FALSE,"Dbtrs-sumry";#N/A,#N/A,FALSE,"sales summary";#N/A,#N/A,FALSE,"Dbtrs-ageing";#N/A,#N/A,FALSE,"subs-coll";#N/A,#N/A,FALSE,"Dbtrs-c'bility";#N/A,#N/A,FALSE,"Dbtrs-confirms";#N/A,#N/A,FALSE,"for_curr_debt";#N/A,#N/A,FALSE,"Credit notes";#N/A,#N/A,FALSE,"invsum";#N/A,#N/A,FALSE,"inven-break";#N/A,#N/A,FALSE,"valuation";#N/A,#N/A,FALSE,"inv-cut off"}</definedName>
    <definedName name="____xx2" hidden="1">{#N/A,#N/A,FALSE,"cash &amp; bk-smry";#N/A,#N/A,FALSE,"Bank -acc";#N/A,#N/A,FALSE,"Reco-bkbal";#N/A,#N/A,FALSE,"Fixed-dep";#N/A,#N/A,FALSE,"Bank-trf";#N/A,#N/A,FALSE,"Margin money";#N/A,#N/A,FALSE,"Dbtrs-sumry";#N/A,#N/A,FALSE,"sales summary";#N/A,#N/A,FALSE,"Dbtrs-ageing";#N/A,#N/A,FALSE,"subs-coll";#N/A,#N/A,FALSE,"Dbtrs-c'bility";#N/A,#N/A,FALSE,"Dbtrs-confirms";#N/A,#N/A,FALSE,"for_curr_debt";#N/A,#N/A,FALSE,"Credit notes";#N/A,#N/A,FALSE,"invsum";#N/A,#N/A,FALSE,"inven-break";#N/A,#N/A,FALSE,"valuation";#N/A,#N/A,FALSE,"inv-cut off"}</definedName>
    <definedName name="____xx3" localSheetId="1" hidden="1">{#N/A,#N/A,FALSE,"cash &amp; bk-smry";#N/A,#N/A,FALSE,"Bank -acc";#N/A,#N/A,FALSE,"Reco-bkbal";#N/A,#N/A,FALSE,"Fixed-dep";#N/A,#N/A,FALSE,"Bank-trf";#N/A,#N/A,FALSE,"Margin money";#N/A,#N/A,FALSE,"Dbtrs-sumry";#N/A,#N/A,FALSE,"sales summary";#N/A,#N/A,FALSE,"Dbtrs-ageing";#N/A,#N/A,FALSE,"subs-coll";#N/A,#N/A,FALSE,"Dbtrs-c'bility";#N/A,#N/A,FALSE,"Dbtrs-confirms";#N/A,#N/A,FALSE,"for_curr_debt";#N/A,#N/A,FALSE,"Credit notes";#N/A,#N/A,FALSE,"invsum";#N/A,#N/A,FALSE,"inven-break";#N/A,#N/A,FALSE,"valuation";#N/A,#N/A,FALSE,"inv-cut off"}</definedName>
    <definedName name="____xx3" hidden="1">{#N/A,#N/A,FALSE,"cash &amp; bk-smry";#N/A,#N/A,FALSE,"Bank -acc";#N/A,#N/A,FALSE,"Reco-bkbal";#N/A,#N/A,FALSE,"Fixed-dep";#N/A,#N/A,FALSE,"Bank-trf";#N/A,#N/A,FALSE,"Margin money";#N/A,#N/A,FALSE,"Dbtrs-sumry";#N/A,#N/A,FALSE,"sales summary";#N/A,#N/A,FALSE,"Dbtrs-ageing";#N/A,#N/A,FALSE,"subs-coll";#N/A,#N/A,FALSE,"Dbtrs-c'bility";#N/A,#N/A,FALSE,"Dbtrs-confirms";#N/A,#N/A,FALSE,"for_curr_debt";#N/A,#N/A,FALSE,"Credit notes";#N/A,#N/A,FALSE,"invsum";#N/A,#N/A,FALSE,"inven-break";#N/A,#N/A,FALSE,"valuation";#N/A,#N/A,FALSE,"inv-cut off"}</definedName>
    <definedName name="___AA2" localSheetId="1">#REF!</definedName>
    <definedName name="___AA2">#REF!</definedName>
    <definedName name="___cap10" localSheetId="1">#REF!</definedName>
    <definedName name="___cap10" localSheetId="0">#REF!</definedName>
    <definedName name="___cap10" localSheetId="2">#REF!</definedName>
    <definedName name="___cap10">#REF!</definedName>
    <definedName name="___cap11" localSheetId="1">#REF!</definedName>
    <definedName name="___cap11" localSheetId="0">#REF!</definedName>
    <definedName name="___cap11" localSheetId="2">#REF!</definedName>
    <definedName name="___cap11">#REF!</definedName>
    <definedName name="___cap12" localSheetId="1">#REF!</definedName>
    <definedName name="___cap12" localSheetId="0">#REF!</definedName>
    <definedName name="___cap12" localSheetId="2">#REF!</definedName>
    <definedName name="___cap12">#REF!</definedName>
    <definedName name="___cap13" localSheetId="1">#REF!</definedName>
    <definedName name="___cap13" localSheetId="0">#REF!</definedName>
    <definedName name="___cap13" localSheetId="2">#REF!</definedName>
    <definedName name="___cap13">#REF!</definedName>
    <definedName name="___cap14" localSheetId="1">#REF!</definedName>
    <definedName name="___cap14" localSheetId="0">#REF!</definedName>
    <definedName name="___cap14" localSheetId="2">#REF!</definedName>
    <definedName name="___cap14">#REF!</definedName>
    <definedName name="___cap15" localSheetId="1">#REF!</definedName>
    <definedName name="___cap15" localSheetId="0">#REF!</definedName>
    <definedName name="___cap15" localSheetId="2">#REF!</definedName>
    <definedName name="___cap15">#REF!</definedName>
    <definedName name="___cap6" localSheetId="1">#REF!</definedName>
    <definedName name="___cap6" localSheetId="0">#REF!</definedName>
    <definedName name="___cap6" localSheetId="2">#REF!</definedName>
    <definedName name="___cap6">#REF!</definedName>
    <definedName name="___cap7" localSheetId="1">#REF!</definedName>
    <definedName name="___cap7" localSheetId="0">#REF!</definedName>
    <definedName name="___cap7" localSheetId="2">#REF!</definedName>
    <definedName name="___cap7">#REF!</definedName>
    <definedName name="___cap8" localSheetId="1">#REF!</definedName>
    <definedName name="___cap8" localSheetId="0">#REF!</definedName>
    <definedName name="___cap8" localSheetId="2">#REF!</definedName>
    <definedName name="___cap8">#REF!</definedName>
    <definedName name="___cap9" localSheetId="1">#REF!</definedName>
    <definedName name="___cap9" localSheetId="0">#REF!</definedName>
    <definedName name="___cap9" localSheetId="2">#REF!</definedName>
    <definedName name="___cap9">#REF!</definedName>
    <definedName name="___DAT1" localSheetId="1">#REF!</definedName>
    <definedName name="___DAT1">#REF!</definedName>
    <definedName name="___DAT2" localSheetId="1">#REF!</definedName>
    <definedName name="___DAT2">#REF!</definedName>
    <definedName name="___DAT3" localSheetId="1">#REF!</definedName>
    <definedName name="___DAT3">#REF!</definedName>
    <definedName name="___DAT4" localSheetId="1">#REF!</definedName>
    <definedName name="___DAT4">#REF!</definedName>
    <definedName name="___DAT5" localSheetId="1">#REF!</definedName>
    <definedName name="___DAT5">#REF!</definedName>
    <definedName name="___dk1" localSheetId="1" hidden="1">{#N/A,#N/A,FALSE,"COVER.XLS";#N/A,#N/A,FALSE,"RACT1.XLS";#N/A,#N/A,FALSE,"RACT2.XLS";#N/A,#N/A,FALSE,"ECCMP";#N/A,#N/A,FALSE,"WELDER.XLS"}</definedName>
    <definedName name="___dk1" hidden="1">{#N/A,#N/A,FALSE,"COVER.XLS";#N/A,#N/A,FALSE,"RACT1.XLS";#N/A,#N/A,FALSE,"RACT2.XLS";#N/A,#N/A,FALSE,"ECCMP";#N/A,#N/A,FALSE,"WELDER.XLS"}</definedName>
    <definedName name="___gfa12" localSheetId="1">#REF!</definedName>
    <definedName name="___gfa12" localSheetId="0">#REF!</definedName>
    <definedName name="___gfa12" localSheetId="2">#REF!</definedName>
    <definedName name="___gfa12">#REF!</definedName>
    <definedName name="___gfa13" localSheetId="1">#REF!</definedName>
    <definedName name="___gfa13" localSheetId="0">#REF!</definedName>
    <definedName name="___gfa13" localSheetId="2">#REF!</definedName>
    <definedName name="___gfa13">#REF!</definedName>
    <definedName name="___gfa14" localSheetId="1">#REF!</definedName>
    <definedName name="___gfa14" localSheetId="0">#REF!</definedName>
    <definedName name="___gfa14" localSheetId="2">#REF!</definedName>
    <definedName name="___gfa14">#REF!</definedName>
    <definedName name="___gfa15" localSheetId="1">#REF!</definedName>
    <definedName name="___gfa15" localSheetId="0">#REF!</definedName>
    <definedName name="___gfa15" localSheetId="2">#REF!</definedName>
    <definedName name="___gfa15">#REF!</definedName>
    <definedName name="___gfa6" localSheetId="1">#REF!</definedName>
    <definedName name="___gfa6" localSheetId="0">#REF!</definedName>
    <definedName name="___gfa6" localSheetId="2">#REF!</definedName>
    <definedName name="___gfa6">#REF!</definedName>
    <definedName name="___gfa7" localSheetId="1">#REF!</definedName>
    <definedName name="___gfa7" localSheetId="0">#REF!</definedName>
    <definedName name="___gfa7" localSheetId="2">#REF!</definedName>
    <definedName name="___gfa7">#REF!</definedName>
    <definedName name="___gfa8" localSheetId="1">#REF!</definedName>
    <definedName name="___gfa8" localSheetId="0">#REF!</definedName>
    <definedName name="___gfa8" localSheetId="2">#REF!</definedName>
    <definedName name="___gfa8">#REF!</definedName>
    <definedName name="___gfa9" localSheetId="1">#REF!</definedName>
    <definedName name="___gfa9" localSheetId="0">#REF!</definedName>
    <definedName name="___gfa9" localSheetId="2">#REF!</definedName>
    <definedName name="___gfa9">#REF!</definedName>
    <definedName name="___inv3" localSheetId="1">#REF!</definedName>
    <definedName name="___inv3" localSheetId="0">#REF!</definedName>
    <definedName name="___inv3" localSheetId="2">#REF!</definedName>
    <definedName name="___inv3">#REF!</definedName>
    <definedName name="___inv4" localSheetId="1">#REF!</definedName>
    <definedName name="___inv4" localSheetId="0">#REF!</definedName>
    <definedName name="___inv4" localSheetId="2">#REF!</definedName>
    <definedName name="___inv4">#REF!</definedName>
    <definedName name="___inv5" localSheetId="1">#REF!</definedName>
    <definedName name="___inv5" localSheetId="0">#REF!</definedName>
    <definedName name="___inv5" localSheetId="2">#REF!</definedName>
    <definedName name="___inv5">#REF!</definedName>
    <definedName name="___inv6" localSheetId="1">#REF!</definedName>
    <definedName name="___inv6" localSheetId="0">#REF!</definedName>
    <definedName name="___inv6" localSheetId="2">#REF!</definedName>
    <definedName name="___inv6">#REF!</definedName>
    <definedName name="___k8" localSheetId="1" hidden="1">{#N/A,#N/A,FALSE,"COVER1.XLS ";#N/A,#N/A,FALSE,"RACT1.XLS";#N/A,#N/A,FALSE,"RACT2.XLS";#N/A,#N/A,FALSE,"ECCMP";#N/A,#N/A,FALSE,"WELDER.XLS"}</definedName>
    <definedName name="___k8" hidden="1">{#N/A,#N/A,FALSE,"COVER1.XLS ";#N/A,#N/A,FALSE,"RACT1.XLS";#N/A,#N/A,FALSE,"RACT2.XLS";#N/A,#N/A,FALSE,"ECCMP";#N/A,#N/A,FALSE,"WELDER.XLS"}</definedName>
    <definedName name="___kda1">#N/A</definedName>
    <definedName name="___kvs1" localSheetId="1" hidden="1">{#N/A,#N/A,FALSE,"COVER1.XLS ";#N/A,#N/A,FALSE,"RACT1.XLS";#N/A,#N/A,FALSE,"RACT2.XLS";#N/A,#N/A,FALSE,"ECCMP";#N/A,#N/A,FALSE,"WELDER.XLS"}</definedName>
    <definedName name="___kvs1" hidden="1">{#N/A,#N/A,FALSE,"COVER1.XLS ";#N/A,#N/A,FALSE,"RACT1.XLS";#N/A,#N/A,FALSE,"RACT2.XLS";#N/A,#N/A,FALSE,"ECCMP";#N/A,#N/A,FALSE,"WELDER.XLS"}</definedName>
    <definedName name="___kvs2" localSheetId="1" hidden="1">{#N/A,#N/A,FALSE,"COVER1.XLS ";#N/A,#N/A,FALSE,"RACT1.XLS";#N/A,#N/A,FALSE,"RACT2.XLS";#N/A,#N/A,FALSE,"ECCMP";#N/A,#N/A,FALSE,"WELDER.XLS"}</definedName>
    <definedName name="___kvs2" hidden="1">{#N/A,#N/A,FALSE,"COVER1.XLS ";#N/A,#N/A,FALSE,"RACT1.XLS";#N/A,#N/A,FALSE,"RACT2.XLS";#N/A,#N/A,FALSE,"ECCMP";#N/A,#N/A,FALSE,"WELDER.XLS"}</definedName>
    <definedName name="___kvs5" localSheetId="1" hidden="1">{#N/A,#N/A,FALSE,"COVER.XLS";#N/A,#N/A,FALSE,"RACT1.XLS";#N/A,#N/A,FALSE,"RACT2.XLS";#N/A,#N/A,FALSE,"ECCMP";#N/A,#N/A,FALSE,"WELDER.XLS"}</definedName>
    <definedName name="___kvs5" hidden="1">{#N/A,#N/A,FALSE,"COVER.XLS";#N/A,#N/A,FALSE,"RACT1.XLS";#N/A,#N/A,FALSE,"RACT2.XLS";#N/A,#N/A,FALSE,"ECCMP";#N/A,#N/A,FALSE,"WELDER.XLS"}</definedName>
    <definedName name="___kvs7" localSheetId="1" hidden="1">{#N/A,#N/A,FALSE,"COVER1.XLS ";#N/A,#N/A,FALSE,"RACT1.XLS";#N/A,#N/A,FALSE,"RACT2.XLS";#N/A,#N/A,FALSE,"ECCMP";#N/A,#N/A,FALSE,"WELDER.XLS"}</definedName>
    <definedName name="___kvs7" hidden="1">{#N/A,#N/A,FALSE,"COVER1.XLS ";#N/A,#N/A,FALSE,"RACT1.XLS";#N/A,#N/A,FALSE,"RACT2.XLS";#N/A,#N/A,FALSE,"ECCMP";#N/A,#N/A,FALSE,"WELDER.XLS"}</definedName>
    <definedName name="___kvs8" localSheetId="1" hidden="1">{#N/A,#N/A,FALSE,"COVER1.XLS ";#N/A,#N/A,FALSE,"RACT1.XLS";#N/A,#N/A,FALSE,"RACT2.XLS";#N/A,#N/A,FALSE,"ECCMP";#N/A,#N/A,FALSE,"WELDER.XLS"}</definedName>
    <definedName name="___kvs8" hidden="1">{#N/A,#N/A,FALSE,"COVER1.XLS ";#N/A,#N/A,FALSE,"RACT1.XLS";#N/A,#N/A,FALSE,"RACT2.XLS";#N/A,#N/A,FALSE,"ECCMP";#N/A,#N/A,FALSE,"WELDER.XLS"}</definedName>
    <definedName name="___KVS9" localSheetId="1" hidden="1">{#N/A,#N/A,FALSE,"COVER1.XLS ";#N/A,#N/A,FALSE,"RACT1.XLS";#N/A,#N/A,FALSE,"RACT2.XLS";#N/A,#N/A,FALSE,"ECCMP";#N/A,#N/A,FALSE,"WELDER.XLS"}</definedName>
    <definedName name="___KVS9" hidden="1">{#N/A,#N/A,FALSE,"COVER1.XLS ";#N/A,#N/A,FALSE,"RACT1.XLS";#N/A,#N/A,FALSE,"RACT2.XLS";#N/A,#N/A,FALSE,"ECCMP";#N/A,#N/A,FALSE,"WELDER.XLS"}</definedName>
    <definedName name="___l2" localSheetId="1"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__l2"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__lk1" localSheetId="1"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__lk1"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__nfa14" localSheetId="1">#REF!</definedName>
    <definedName name="___nfa14" localSheetId="0">#REF!</definedName>
    <definedName name="___nfa14" localSheetId="2">#REF!</definedName>
    <definedName name="___nfa14">#REF!</definedName>
    <definedName name="___nfa15" localSheetId="1">#REF!</definedName>
    <definedName name="___nfa15" localSheetId="0">#REF!</definedName>
    <definedName name="___nfa15" localSheetId="2">#REF!</definedName>
    <definedName name="___nfa15">#REF!</definedName>
    <definedName name="___nfa6" localSheetId="1">#REF!</definedName>
    <definedName name="___nfa6" localSheetId="0">#REF!</definedName>
    <definedName name="___nfa6" localSheetId="2">#REF!</definedName>
    <definedName name="___nfa6">#REF!</definedName>
    <definedName name="___nfa7" localSheetId="1">#REF!</definedName>
    <definedName name="___nfa7" localSheetId="0">#REF!</definedName>
    <definedName name="___nfa7" localSheetId="2">#REF!</definedName>
    <definedName name="___nfa7">#REF!</definedName>
    <definedName name="___nfa8" localSheetId="1">#REF!</definedName>
    <definedName name="___nfa8" localSheetId="0">#REF!</definedName>
    <definedName name="___nfa8" localSheetId="2">#REF!</definedName>
    <definedName name="___nfa8">#REF!</definedName>
    <definedName name="___nfa9" localSheetId="1">#REF!</definedName>
    <definedName name="___nfa9" localSheetId="0">#REF!</definedName>
    <definedName name="___nfa9" localSheetId="2">#REF!</definedName>
    <definedName name="___nfa9">#REF!</definedName>
    <definedName name="___ns1" localSheetId="1" hidden="1">{#N/A,#N/A,FALSE,"COVER1.XLS ";#N/A,#N/A,FALSE,"RACT1.XLS";#N/A,#N/A,FALSE,"RACT2.XLS";#N/A,#N/A,FALSE,"ECCMP";#N/A,#N/A,FALSE,"WELDER.XLS"}</definedName>
    <definedName name="___ns1" hidden="1">{#N/A,#N/A,FALSE,"COVER1.XLS ";#N/A,#N/A,FALSE,"RACT1.XLS";#N/A,#N/A,FALSE,"RACT2.XLS";#N/A,#N/A,FALSE,"ECCMP";#N/A,#N/A,FALSE,"WELDER.XLS"}</definedName>
    <definedName name="___owc3" localSheetId="1">#REF!</definedName>
    <definedName name="___owc3" localSheetId="0">#REF!</definedName>
    <definedName name="___owc3" localSheetId="2">#REF!</definedName>
    <definedName name="___owc3">#REF!</definedName>
    <definedName name="___owc4" localSheetId="1">#REF!</definedName>
    <definedName name="___owc4" localSheetId="0">#REF!</definedName>
    <definedName name="___owc4" localSheetId="2">#REF!</definedName>
    <definedName name="___owc4">#REF!</definedName>
    <definedName name="___owc5" localSheetId="1">#REF!</definedName>
    <definedName name="___owc5" localSheetId="0">#REF!</definedName>
    <definedName name="___owc5" localSheetId="2">#REF!</definedName>
    <definedName name="___owc5">#REF!</definedName>
    <definedName name="___owc6" localSheetId="1">#REF!</definedName>
    <definedName name="___owc6" localSheetId="0">#REF!</definedName>
    <definedName name="___owc6" localSheetId="2">#REF!</definedName>
    <definedName name="___owc6">#REF!</definedName>
    <definedName name="___ps2" localSheetId="1">#REF!</definedName>
    <definedName name="___ps2" localSheetId="0">#REF!</definedName>
    <definedName name="___ps2" localSheetId="2">#REF!</definedName>
    <definedName name="___ps2">#REF!</definedName>
    <definedName name="___ps3" localSheetId="1">#REF!</definedName>
    <definedName name="___ps3" localSheetId="0">#REF!</definedName>
    <definedName name="___ps3" localSheetId="2">#REF!</definedName>
    <definedName name="___ps3">#REF!</definedName>
    <definedName name="___q2" localSheetId="1" hidden="1">{#N/A,#N/A,FALSE,"COVER1.XLS ";#N/A,#N/A,FALSE,"RACT1.XLS";#N/A,#N/A,FALSE,"RACT2.XLS";#N/A,#N/A,FALSE,"ECCMP";#N/A,#N/A,FALSE,"WELDER.XLS"}</definedName>
    <definedName name="___q2" hidden="1">{#N/A,#N/A,FALSE,"COVER1.XLS ";#N/A,#N/A,FALSE,"RACT1.XLS";#N/A,#N/A,FALSE,"RACT2.XLS";#N/A,#N/A,FALSE,"ECCMP";#N/A,#N/A,FALSE,"WELDER.XLS"}</definedName>
    <definedName name="___res1" localSheetId="1">#REF!</definedName>
    <definedName name="___res1" localSheetId="0">#REF!</definedName>
    <definedName name="___res1" localSheetId="2">#REF!</definedName>
    <definedName name="___res1">#REF!</definedName>
    <definedName name="___res2" localSheetId="1">#REF!</definedName>
    <definedName name="___res2" localSheetId="0">#REF!</definedName>
    <definedName name="___res2" localSheetId="2">#REF!</definedName>
    <definedName name="___res2">#REF!</definedName>
    <definedName name="___res3" localSheetId="1">#REF!</definedName>
    <definedName name="___res3" localSheetId="0">#REF!</definedName>
    <definedName name="___res3" localSheetId="2">#REF!</definedName>
    <definedName name="___res3">#REF!</definedName>
    <definedName name="___sa1">#N/A</definedName>
    <definedName name="___sa2">#N/A</definedName>
    <definedName name="___sa3">#N/A</definedName>
    <definedName name="___sa4">#N/A</definedName>
    <definedName name="___sa5">#N/A</definedName>
    <definedName name="___slm12" localSheetId="1">#REF!</definedName>
    <definedName name="___slm12" localSheetId="0">#REF!</definedName>
    <definedName name="___slm12" localSheetId="2">#REF!</definedName>
    <definedName name="___slm12">#REF!</definedName>
    <definedName name="___slm13" localSheetId="1">#REF!</definedName>
    <definedName name="___slm13" localSheetId="0">#REF!</definedName>
    <definedName name="___slm13" localSheetId="2">#REF!</definedName>
    <definedName name="___slm13">#REF!</definedName>
    <definedName name="___slm14" localSheetId="1">#REF!</definedName>
    <definedName name="___slm14" localSheetId="0">#REF!</definedName>
    <definedName name="___slm14" localSheetId="2">#REF!</definedName>
    <definedName name="___slm14">#REF!</definedName>
    <definedName name="___slm15" localSheetId="1">#REF!</definedName>
    <definedName name="___slm15" localSheetId="0">#REF!</definedName>
    <definedName name="___slm15" localSheetId="2">#REF!</definedName>
    <definedName name="___slm15">#REF!</definedName>
    <definedName name="___slm6" localSheetId="1">#REF!</definedName>
    <definedName name="___slm6" localSheetId="0">#REF!</definedName>
    <definedName name="___slm6" localSheetId="2">#REF!</definedName>
    <definedName name="___slm6">#REF!</definedName>
    <definedName name="___slm7" localSheetId="1">#REF!</definedName>
    <definedName name="___slm7" localSheetId="0">#REF!</definedName>
    <definedName name="___slm7" localSheetId="2">#REF!</definedName>
    <definedName name="___slm7">#REF!</definedName>
    <definedName name="___slm8" localSheetId="1">#REF!</definedName>
    <definedName name="___slm8" localSheetId="0">#REF!</definedName>
    <definedName name="___slm8" localSheetId="2">#REF!</definedName>
    <definedName name="___slm8">#REF!</definedName>
    <definedName name="___slm9" localSheetId="1">#REF!</definedName>
    <definedName name="___slm9" localSheetId="0">#REF!</definedName>
    <definedName name="___slm9" localSheetId="2">#REF!</definedName>
    <definedName name="___slm9">#REF!</definedName>
    <definedName name="___t1" localSheetId="1"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__t1"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__tps1" localSheetId="1">#REF!</definedName>
    <definedName name="___tps1">#REF!</definedName>
    <definedName name="___tr1" localSheetId="1"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__tr1"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__w2" localSheetId="1" hidden="1">{#N/A,#N/A,FALSE,"17MAY";#N/A,#N/A,FALSE,"24MAY"}</definedName>
    <definedName name="___w2" hidden="1">{#N/A,#N/A,FALSE,"17MAY";#N/A,#N/A,FALSE,"24MAY"}</definedName>
    <definedName name="___wdv10" localSheetId="1">#REF!</definedName>
    <definedName name="___wdv10" localSheetId="0">#REF!</definedName>
    <definedName name="___wdv10" localSheetId="2">#REF!</definedName>
    <definedName name="___wdv10">#REF!</definedName>
    <definedName name="___wdv11" localSheetId="1">#REF!</definedName>
    <definedName name="___wdv11" localSheetId="0">#REF!</definedName>
    <definedName name="___wdv11" localSheetId="2">#REF!</definedName>
    <definedName name="___wdv11">#REF!</definedName>
    <definedName name="___wdv12" localSheetId="1">#REF!</definedName>
    <definedName name="___wdv12" localSheetId="0">#REF!</definedName>
    <definedName name="___wdv12" localSheetId="2">#REF!</definedName>
    <definedName name="___wdv12">#REF!</definedName>
    <definedName name="___wdv13" localSheetId="1">#REF!</definedName>
    <definedName name="___wdv13" localSheetId="0">#REF!</definedName>
    <definedName name="___wdv13" localSheetId="2">#REF!</definedName>
    <definedName name="___wdv13">#REF!</definedName>
    <definedName name="___wdv14" localSheetId="1">#REF!</definedName>
    <definedName name="___wdv14" localSheetId="0">#REF!</definedName>
    <definedName name="___wdv14" localSheetId="2">#REF!</definedName>
    <definedName name="___wdv14">#REF!</definedName>
    <definedName name="___wdv15" localSheetId="1">#REF!</definedName>
    <definedName name="___wdv15" localSheetId="0">#REF!</definedName>
    <definedName name="___wdv15" localSheetId="2">#REF!</definedName>
    <definedName name="___wdv15">#REF!</definedName>
    <definedName name="___wdv6" localSheetId="1">#REF!</definedName>
    <definedName name="___wdv6" localSheetId="0">#REF!</definedName>
    <definedName name="___wdv6" localSheetId="2">#REF!</definedName>
    <definedName name="___wdv6">#REF!</definedName>
    <definedName name="___wdv7" localSheetId="1">#REF!</definedName>
    <definedName name="___wdv7" localSheetId="0">#REF!</definedName>
    <definedName name="___wdv7" localSheetId="2">#REF!</definedName>
    <definedName name="___wdv7">#REF!</definedName>
    <definedName name="___wdv8" localSheetId="1">#REF!</definedName>
    <definedName name="___wdv8" localSheetId="0">#REF!</definedName>
    <definedName name="___wdv8" localSheetId="2">#REF!</definedName>
    <definedName name="___wdv8">#REF!</definedName>
    <definedName name="___wdv9" localSheetId="1">#REF!</definedName>
    <definedName name="___wdv9" localSheetId="0">#REF!</definedName>
    <definedName name="___wdv9" localSheetId="2">#REF!</definedName>
    <definedName name="___wdv9">#REF!</definedName>
    <definedName name="___wrn1" localSheetId="1"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__wrn1"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__xx2" localSheetId="1" hidden="1">{#N/A,#N/A,FALSE,"cash &amp; bk-smry";#N/A,#N/A,FALSE,"Bank -acc";#N/A,#N/A,FALSE,"Reco-bkbal";#N/A,#N/A,FALSE,"Fixed-dep";#N/A,#N/A,FALSE,"Bank-trf";#N/A,#N/A,FALSE,"Margin money";#N/A,#N/A,FALSE,"Dbtrs-sumry";#N/A,#N/A,FALSE,"sales summary";#N/A,#N/A,FALSE,"Dbtrs-ageing";#N/A,#N/A,FALSE,"subs-coll";#N/A,#N/A,FALSE,"Dbtrs-c'bility";#N/A,#N/A,FALSE,"Dbtrs-confirms";#N/A,#N/A,FALSE,"for_curr_debt";#N/A,#N/A,FALSE,"Credit notes";#N/A,#N/A,FALSE,"invsum";#N/A,#N/A,FALSE,"inven-break";#N/A,#N/A,FALSE,"valuation";#N/A,#N/A,FALSE,"inv-cut off"}</definedName>
    <definedName name="___xx2" hidden="1">{#N/A,#N/A,FALSE,"cash &amp; bk-smry";#N/A,#N/A,FALSE,"Bank -acc";#N/A,#N/A,FALSE,"Reco-bkbal";#N/A,#N/A,FALSE,"Fixed-dep";#N/A,#N/A,FALSE,"Bank-trf";#N/A,#N/A,FALSE,"Margin money";#N/A,#N/A,FALSE,"Dbtrs-sumry";#N/A,#N/A,FALSE,"sales summary";#N/A,#N/A,FALSE,"Dbtrs-ageing";#N/A,#N/A,FALSE,"subs-coll";#N/A,#N/A,FALSE,"Dbtrs-c'bility";#N/A,#N/A,FALSE,"Dbtrs-confirms";#N/A,#N/A,FALSE,"for_curr_debt";#N/A,#N/A,FALSE,"Credit notes";#N/A,#N/A,FALSE,"invsum";#N/A,#N/A,FALSE,"inven-break";#N/A,#N/A,FALSE,"valuation";#N/A,#N/A,FALSE,"inv-cut off"}</definedName>
    <definedName name="___xx3" localSheetId="1" hidden="1">{#N/A,#N/A,FALSE,"cash &amp; bk-smry";#N/A,#N/A,FALSE,"Bank -acc";#N/A,#N/A,FALSE,"Reco-bkbal";#N/A,#N/A,FALSE,"Fixed-dep";#N/A,#N/A,FALSE,"Bank-trf";#N/A,#N/A,FALSE,"Margin money";#N/A,#N/A,FALSE,"Dbtrs-sumry";#N/A,#N/A,FALSE,"sales summary";#N/A,#N/A,FALSE,"Dbtrs-ageing";#N/A,#N/A,FALSE,"subs-coll";#N/A,#N/A,FALSE,"Dbtrs-c'bility";#N/A,#N/A,FALSE,"Dbtrs-confirms";#N/A,#N/A,FALSE,"for_curr_debt";#N/A,#N/A,FALSE,"Credit notes";#N/A,#N/A,FALSE,"invsum";#N/A,#N/A,FALSE,"inven-break";#N/A,#N/A,FALSE,"valuation";#N/A,#N/A,FALSE,"inv-cut off"}</definedName>
    <definedName name="___xx3" hidden="1">{#N/A,#N/A,FALSE,"cash &amp; bk-smry";#N/A,#N/A,FALSE,"Bank -acc";#N/A,#N/A,FALSE,"Reco-bkbal";#N/A,#N/A,FALSE,"Fixed-dep";#N/A,#N/A,FALSE,"Bank-trf";#N/A,#N/A,FALSE,"Margin money";#N/A,#N/A,FALSE,"Dbtrs-sumry";#N/A,#N/A,FALSE,"sales summary";#N/A,#N/A,FALSE,"Dbtrs-ageing";#N/A,#N/A,FALSE,"subs-coll";#N/A,#N/A,FALSE,"Dbtrs-c'bility";#N/A,#N/A,FALSE,"Dbtrs-confirms";#N/A,#N/A,FALSE,"for_curr_debt";#N/A,#N/A,FALSE,"Credit notes";#N/A,#N/A,FALSE,"invsum";#N/A,#N/A,FALSE,"inven-break";#N/A,#N/A,FALSE,"valuation";#N/A,#N/A,FALSE,"inv-cut off"}</definedName>
    <definedName name="___xx5" localSheetId="1" hidden="1">{#N/A,#N/A,FALSE,"cash &amp; bk-smry";#N/A,#N/A,FALSE,"Bank -acc";#N/A,#N/A,FALSE,"Reco-bkbal";#N/A,#N/A,FALSE,"Fixed-dep";#N/A,#N/A,FALSE,"Bank-trf";#N/A,#N/A,FALSE,"Margin money";#N/A,#N/A,FALSE,"Dbtrs-sumry";#N/A,#N/A,FALSE,"sales summary";#N/A,#N/A,FALSE,"Dbtrs-ageing";#N/A,#N/A,FALSE,"subs-coll";#N/A,#N/A,FALSE,"Dbtrs-c'bility";#N/A,#N/A,FALSE,"Dbtrs-confirms";#N/A,#N/A,FALSE,"for_curr_debt";#N/A,#N/A,FALSE,"Credit notes";#N/A,#N/A,FALSE,"invsum";#N/A,#N/A,FALSE,"inven-break";#N/A,#N/A,FALSE,"valuation";#N/A,#N/A,FALSE,"inv-cut off"}</definedName>
    <definedName name="___xx5" hidden="1">{#N/A,#N/A,FALSE,"cash &amp; bk-smry";#N/A,#N/A,FALSE,"Bank -acc";#N/A,#N/A,FALSE,"Reco-bkbal";#N/A,#N/A,FALSE,"Fixed-dep";#N/A,#N/A,FALSE,"Bank-trf";#N/A,#N/A,FALSE,"Margin money";#N/A,#N/A,FALSE,"Dbtrs-sumry";#N/A,#N/A,FALSE,"sales summary";#N/A,#N/A,FALSE,"Dbtrs-ageing";#N/A,#N/A,FALSE,"subs-coll";#N/A,#N/A,FALSE,"Dbtrs-c'bility";#N/A,#N/A,FALSE,"Dbtrs-confirms";#N/A,#N/A,FALSE,"for_curr_debt";#N/A,#N/A,FALSE,"Credit notes";#N/A,#N/A,FALSE,"invsum";#N/A,#N/A,FALSE,"inven-break";#N/A,#N/A,FALSE,"valuation";#N/A,#N/A,FALSE,"inv-cut off"}</definedName>
    <definedName name="__123Graph_A" localSheetId="1" hidden="1">#REF!</definedName>
    <definedName name="__123Graph_A" localSheetId="0" hidden="1">#REF!</definedName>
    <definedName name="__123Graph_A" hidden="1">#REF!</definedName>
    <definedName name="__123Graph_ASTATPROG" localSheetId="1" hidden="1">#REF!</definedName>
    <definedName name="__123Graph_ASTATPROG" localSheetId="0" hidden="1">#REF!</definedName>
    <definedName name="__123Graph_ASTATPROG" hidden="1">#REF!</definedName>
    <definedName name="__123Graph_B" localSheetId="1" hidden="1">#REF!</definedName>
    <definedName name="__123Graph_B" localSheetId="0" hidden="1">#REF!</definedName>
    <definedName name="__123Graph_B" hidden="1">#REF!</definedName>
    <definedName name="__123Graph_D" localSheetId="1" hidden="1">#REF!</definedName>
    <definedName name="__123Graph_D" localSheetId="0" hidden="1">#REF!</definedName>
    <definedName name="__123Graph_D" localSheetId="2" hidden="1">#REF!</definedName>
    <definedName name="__123Graph_D" hidden="1">#REF!</definedName>
    <definedName name="__123Graph_X" localSheetId="1" hidden="1">#REF!</definedName>
    <definedName name="__123Graph_X" localSheetId="0" hidden="1">#REF!</definedName>
    <definedName name="__123Graph_X" hidden="1">#REF!</definedName>
    <definedName name="__123Graph_XSTATPROG" localSheetId="1" hidden="1">#REF!</definedName>
    <definedName name="__123Graph_XSTATPROG" localSheetId="0" hidden="1">#REF!</definedName>
    <definedName name="__123Graph_XSTATPROG" hidden="1">#REF!</definedName>
    <definedName name="__a5" localSheetId="1">#REF!</definedName>
    <definedName name="__a5">#REF!</definedName>
    <definedName name="__AA2" localSheetId="1">#REF!</definedName>
    <definedName name="__AA2">#REF!</definedName>
    <definedName name="__ADD1" localSheetId="1">#REF!</definedName>
    <definedName name="__ADD1" localSheetId="0">#REF!</definedName>
    <definedName name="__ADD1" localSheetId="2">#REF!</definedName>
    <definedName name="__ADD1">#REF!</definedName>
    <definedName name="__ADD2" localSheetId="1">#REF!</definedName>
    <definedName name="__ADD2" localSheetId="0">#REF!</definedName>
    <definedName name="__ADD2" localSheetId="2">#REF!</definedName>
    <definedName name="__ADD2">#REF!</definedName>
    <definedName name="__ANX8" localSheetId="1">#REF!</definedName>
    <definedName name="__ANX8" localSheetId="0">#REF!</definedName>
    <definedName name="__ANX8" localSheetId="2">#REF!</definedName>
    <definedName name="__ANX8">#REF!</definedName>
    <definedName name="__cap10" localSheetId="1">#REF!</definedName>
    <definedName name="__cap10" localSheetId="0">#REF!</definedName>
    <definedName name="__cap10" localSheetId="2">#REF!</definedName>
    <definedName name="__cap10">#REF!</definedName>
    <definedName name="__cap11" localSheetId="1">#REF!</definedName>
    <definedName name="__cap11" localSheetId="0">#REF!</definedName>
    <definedName name="__cap11" localSheetId="2">#REF!</definedName>
    <definedName name="__cap11">#REF!</definedName>
    <definedName name="__cap12" localSheetId="1">#REF!</definedName>
    <definedName name="__cap12" localSheetId="0">#REF!</definedName>
    <definedName name="__cap12" localSheetId="2">#REF!</definedName>
    <definedName name="__cap12">#REF!</definedName>
    <definedName name="__cap13" localSheetId="1">#REF!</definedName>
    <definedName name="__cap13" localSheetId="0">#REF!</definedName>
    <definedName name="__cap13" localSheetId="2">#REF!</definedName>
    <definedName name="__cap13">#REF!</definedName>
    <definedName name="__cap14" localSheetId="1">#REF!</definedName>
    <definedName name="__cap14" localSheetId="0">#REF!</definedName>
    <definedName name="__cap14" localSheetId="2">#REF!</definedName>
    <definedName name="__cap14">#REF!</definedName>
    <definedName name="__cap15" localSheetId="1">#REF!</definedName>
    <definedName name="__cap15" localSheetId="0">#REF!</definedName>
    <definedName name="__cap15" localSheetId="2">#REF!</definedName>
    <definedName name="__cap15">#REF!</definedName>
    <definedName name="__cap6" localSheetId="1">#REF!</definedName>
    <definedName name="__cap6" localSheetId="0">#REF!</definedName>
    <definedName name="__cap6" localSheetId="2">#REF!</definedName>
    <definedName name="__cap6">#REF!</definedName>
    <definedName name="__cap7" localSheetId="1">#REF!</definedName>
    <definedName name="__cap7" localSheetId="0">#REF!</definedName>
    <definedName name="__cap7" localSheetId="2">#REF!</definedName>
    <definedName name="__cap7">#REF!</definedName>
    <definedName name="__cap8" localSheetId="1">#REF!</definedName>
    <definedName name="__cap8" localSheetId="0">#REF!</definedName>
    <definedName name="__cap8" localSheetId="2">#REF!</definedName>
    <definedName name="__cap8">#REF!</definedName>
    <definedName name="__cap9" localSheetId="1">#REF!</definedName>
    <definedName name="__cap9" localSheetId="0">#REF!</definedName>
    <definedName name="__cap9" localSheetId="2">#REF!</definedName>
    <definedName name="__cap9">#REF!</definedName>
    <definedName name="__DAT1" localSheetId="1">#REF!</definedName>
    <definedName name="__DAT1">#REF!</definedName>
    <definedName name="__DAT2" localSheetId="1">#REF!</definedName>
    <definedName name="__DAT2">#REF!</definedName>
    <definedName name="__DAT3" localSheetId="1">#REF!</definedName>
    <definedName name="__DAT3">#REF!</definedName>
    <definedName name="__DAT4" localSheetId="1">#REF!</definedName>
    <definedName name="__DAT4">#REF!</definedName>
    <definedName name="__DAT5" localSheetId="1">#REF!</definedName>
    <definedName name="__DAT5">#REF!</definedName>
    <definedName name="__def1" localSheetId="1">#REF!</definedName>
    <definedName name="__def1">#REF!</definedName>
    <definedName name="__dk1" localSheetId="1" hidden="1">{#N/A,#N/A,FALSE,"COVER.XLS";#N/A,#N/A,FALSE,"RACT1.XLS";#N/A,#N/A,FALSE,"RACT2.XLS";#N/A,#N/A,FALSE,"ECCMP";#N/A,#N/A,FALSE,"WELDER.XLS"}</definedName>
    <definedName name="__dk1" hidden="1">{#N/A,#N/A,FALSE,"COVER.XLS";#N/A,#N/A,FALSE,"RACT1.XLS";#N/A,#N/A,FALSE,"RACT2.XLS";#N/A,#N/A,FALSE,"ECCMP";#N/A,#N/A,FALSE,"WELDER.XLS"}</definedName>
    <definedName name="__gfa12" localSheetId="1">#REF!</definedName>
    <definedName name="__gfa12" localSheetId="0">#REF!</definedName>
    <definedName name="__gfa12" localSheetId="2">#REF!</definedName>
    <definedName name="__gfa12">#REF!</definedName>
    <definedName name="__gfa13" localSheetId="1">#REF!</definedName>
    <definedName name="__gfa13" localSheetId="0">#REF!</definedName>
    <definedName name="__gfa13" localSheetId="2">#REF!</definedName>
    <definedName name="__gfa13">#REF!</definedName>
    <definedName name="__gfa14" localSheetId="1">#REF!</definedName>
    <definedName name="__gfa14" localSheetId="0">#REF!</definedName>
    <definedName name="__gfa14" localSheetId="2">#REF!</definedName>
    <definedName name="__gfa14">#REF!</definedName>
    <definedName name="__gfa15" localSheetId="1">#REF!</definedName>
    <definedName name="__gfa15" localSheetId="0">#REF!</definedName>
    <definedName name="__gfa15" localSheetId="2">#REF!</definedName>
    <definedName name="__gfa15">#REF!</definedName>
    <definedName name="__gfa6" localSheetId="1">#REF!</definedName>
    <definedName name="__gfa6" localSheetId="0">#REF!</definedName>
    <definedName name="__gfa6" localSheetId="2">#REF!</definedName>
    <definedName name="__gfa6">#REF!</definedName>
    <definedName name="__gfa7" localSheetId="1">#REF!</definedName>
    <definedName name="__gfa7" localSheetId="0">#REF!</definedName>
    <definedName name="__gfa7" localSheetId="2">#REF!</definedName>
    <definedName name="__gfa7">#REF!</definedName>
    <definedName name="__gfa8" localSheetId="1">#REF!</definedName>
    <definedName name="__gfa8" localSheetId="0">#REF!</definedName>
    <definedName name="__gfa8" localSheetId="2">#REF!</definedName>
    <definedName name="__gfa8">#REF!</definedName>
    <definedName name="__gfa9" localSheetId="1">#REF!</definedName>
    <definedName name="__gfa9" localSheetId="0">#REF!</definedName>
    <definedName name="__gfa9" localSheetId="2">#REF!</definedName>
    <definedName name="__gfa9">#REF!</definedName>
    <definedName name="__inv3" localSheetId="1">#REF!</definedName>
    <definedName name="__inv3" localSheetId="0">#REF!</definedName>
    <definedName name="__inv3" localSheetId="2">#REF!</definedName>
    <definedName name="__inv3">#REF!</definedName>
    <definedName name="__inv4" localSheetId="1">#REF!</definedName>
    <definedName name="__inv4" localSheetId="0">#REF!</definedName>
    <definedName name="__inv4" localSheetId="2">#REF!</definedName>
    <definedName name="__inv4">#REF!</definedName>
    <definedName name="__inv5" localSheetId="1">#REF!</definedName>
    <definedName name="__inv5" localSheetId="0">#REF!</definedName>
    <definedName name="__inv5" localSheetId="2">#REF!</definedName>
    <definedName name="__inv5">#REF!</definedName>
    <definedName name="__inv6" localSheetId="1">#REF!</definedName>
    <definedName name="__inv6" localSheetId="0">#REF!</definedName>
    <definedName name="__inv6" localSheetId="2">#REF!</definedName>
    <definedName name="__inv6">#REF!</definedName>
    <definedName name="__k8" localSheetId="1" hidden="1">{#N/A,#N/A,FALSE,"COVER1.XLS ";#N/A,#N/A,FALSE,"RACT1.XLS";#N/A,#N/A,FALSE,"RACT2.XLS";#N/A,#N/A,FALSE,"ECCMP";#N/A,#N/A,FALSE,"WELDER.XLS"}</definedName>
    <definedName name="__k8" hidden="1">{#N/A,#N/A,FALSE,"COVER1.XLS ";#N/A,#N/A,FALSE,"RACT1.XLS";#N/A,#N/A,FALSE,"RACT2.XLS";#N/A,#N/A,FALSE,"ECCMP";#N/A,#N/A,FALSE,"WELDER.XLS"}</definedName>
    <definedName name="__kvs1" localSheetId="1" hidden="1">{#N/A,#N/A,FALSE,"COVER1.XLS ";#N/A,#N/A,FALSE,"RACT1.XLS";#N/A,#N/A,FALSE,"RACT2.XLS";#N/A,#N/A,FALSE,"ECCMP";#N/A,#N/A,FALSE,"WELDER.XLS"}</definedName>
    <definedName name="__kvs1" hidden="1">{#N/A,#N/A,FALSE,"COVER1.XLS ";#N/A,#N/A,FALSE,"RACT1.XLS";#N/A,#N/A,FALSE,"RACT2.XLS";#N/A,#N/A,FALSE,"ECCMP";#N/A,#N/A,FALSE,"WELDER.XLS"}</definedName>
    <definedName name="__kvs2" localSheetId="1" hidden="1">{#N/A,#N/A,FALSE,"COVER1.XLS ";#N/A,#N/A,FALSE,"RACT1.XLS";#N/A,#N/A,FALSE,"RACT2.XLS";#N/A,#N/A,FALSE,"ECCMP";#N/A,#N/A,FALSE,"WELDER.XLS"}</definedName>
    <definedName name="__kvs2" hidden="1">{#N/A,#N/A,FALSE,"COVER1.XLS ";#N/A,#N/A,FALSE,"RACT1.XLS";#N/A,#N/A,FALSE,"RACT2.XLS";#N/A,#N/A,FALSE,"ECCMP";#N/A,#N/A,FALSE,"WELDER.XLS"}</definedName>
    <definedName name="__kvs5" localSheetId="1" hidden="1">{#N/A,#N/A,FALSE,"COVER.XLS";#N/A,#N/A,FALSE,"RACT1.XLS";#N/A,#N/A,FALSE,"RACT2.XLS";#N/A,#N/A,FALSE,"ECCMP";#N/A,#N/A,FALSE,"WELDER.XLS"}</definedName>
    <definedName name="__kvs5" hidden="1">{#N/A,#N/A,FALSE,"COVER.XLS";#N/A,#N/A,FALSE,"RACT1.XLS";#N/A,#N/A,FALSE,"RACT2.XLS";#N/A,#N/A,FALSE,"ECCMP";#N/A,#N/A,FALSE,"WELDER.XLS"}</definedName>
    <definedName name="__kvs7" localSheetId="1" hidden="1">{#N/A,#N/A,FALSE,"COVER1.XLS ";#N/A,#N/A,FALSE,"RACT1.XLS";#N/A,#N/A,FALSE,"RACT2.XLS";#N/A,#N/A,FALSE,"ECCMP";#N/A,#N/A,FALSE,"WELDER.XLS"}</definedName>
    <definedName name="__kvs7" hidden="1">{#N/A,#N/A,FALSE,"COVER1.XLS ";#N/A,#N/A,FALSE,"RACT1.XLS";#N/A,#N/A,FALSE,"RACT2.XLS";#N/A,#N/A,FALSE,"ECCMP";#N/A,#N/A,FALSE,"WELDER.XLS"}</definedName>
    <definedName name="__kvs8" localSheetId="1" hidden="1">{#N/A,#N/A,FALSE,"COVER1.XLS ";#N/A,#N/A,FALSE,"RACT1.XLS";#N/A,#N/A,FALSE,"RACT2.XLS";#N/A,#N/A,FALSE,"ECCMP";#N/A,#N/A,FALSE,"WELDER.XLS"}</definedName>
    <definedName name="__kvs8" hidden="1">{#N/A,#N/A,FALSE,"COVER1.XLS ";#N/A,#N/A,FALSE,"RACT1.XLS";#N/A,#N/A,FALSE,"RACT2.XLS";#N/A,#N/A,FALSE,"ECCMP";#N/A,#N/A,FALSE,"WELDER.XLS"}</definedName>
    <definedName name="__KVS9" localSheetId="1" hidden="1">{#N/A,#N/A,FALSE,"COVER1.XLS ";#N/A,#N/A,FALSE,"RACT1.XLS";#N/A,#N/A,FALSE,"RACT2.XLS";#N/A,#N/A,FALSE,"ECCMP";#N/A,#N/A,FALSE,"WELDER.XLS"}</definedName>
    <definedName name="__KVS9" hidden="1">{#N/A,#N/A,FALSE,"COVER1.XLS ";#N/A,#N/A,FALSE,"RACT1.XLS";#N/A,#N/A,FALSE,"RACT2.XLS";#N/A,#N/A,FALSE,"ECCMP";#N/A,#N/A,FALSE,"WELDER.XLS"}</definedName>
    <definedName name="__l2" localSheetId="1"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_l2"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_lk1" localSheetId="1"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_lk1"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_nfa14" localSheetId="1">#REF!</definedName>
    <definedName name="__nfa14" localSheetId="0">#REF!</definedName>
    <definedName name="__nfa14" localSheetId="2">#REF!</definedName>
    <definedName name="__nfa14">#REF!</definedName>
    <definedName name="__nfa15" localSheetId="1">#REF!</definedName>
    <definedName name="__nfa15" localSheetId="0">#REF!</definedName>
    <definedName name="__nfa15" localSheetId="2">#REF!</definedName>
    <definedName name="__nfa15">#REF!</definedName>
    <definedName name="__nfa6" localSheetId="1">#REF!</definedName>
    <definedName name="__nfa6" localSheetId="0">#REF!</definedName>
    <definedName name="__nfa6" localSheetId="2">#REF!</definedName>
    <definedName name="__nfa6">#REF!</definedName>
    <definedName name="__nfa7" localSheetId="1">#REF!</definedName>
    <definedName name="__nfa7" localSheetId="0">#REF!</definedName>
    <definedName name="__nfa7" localSheetId="2">#REF!</definedName>
    <definedName name="__nfa7">#REF!</definedName>
    <definedName name="__nfa8" localSheetId="1">#REF!</definedName>
    <definedName name="__nfa8" localSheetId="0">#REF!</definedName>
    <definedName name="__nfa8" localSheetId="2">#REF!</definedName>
    <definedName name="__nfa8">#REF!</definedName>
    <definedName name="__nfa9" localSheetId="1">#REF!</definedName>
    <definedName name="__nfa9" localSheetId="0">#REF!</definedName>
    <definedName name="__nfa9" localSheetId="2">#REF!</definedName>
    <definedName name="__nfa9">#REF!</definedName>
    <definedName name="__ns1" localSheetId="1" hidden="1">{#N/A,#N/A,FALSE,"COVER1.XLS ";#N/A,#N/A,FALSE,"RACT1.XLS";#N/A,#N/A,FALSE,"RACT2.XLS";#N/A,#N/A,FALSE,"ECCMP";#N/A,#N/A,FALSE,"WELDER.XLS"}</definedName>
    <definedName name="__ns1" hidden="1">{#N/A,#N/A,FALSE,"COVER1.XLS ";#N/A,#N/A,FALSE,"RACT1.XLS";#N/A,#N/A,FALSE,"RACT2.XLS";#N/A,#N/A,FALSE,"ECCMP";#N/A,#N/A,FALSE,"WELDER.XLS"}</definedName>
    <definedName name="__owc3" localSheetId="1">#REF!</definedName>
    <definedName name="__owc3" localSheetId="0">#REF!</definedName>
    <definedName name="__owc3" localSheetId="2">#REF!</definedName>
    <definedName name="__owc3">#REF!</definedName>
    <definedName name="__owc4" localSheetId="1">#REF!</definedName>
    <definedName name="__owc4" localSheetId="0">#REF!</definedName>
    <definedName name="__owc4" localSheetId="2">#REF!</definedName>
    <definedName name="__owc4">#REF!</definedName>
    <definedName name="__owc5" localSheetId="1">#REF!</definedName>
    <definedName name="__owc5" localSheetId="0">#REF!</definedName>
    <definedName name="__owc5" localSheetId="2">#REF!</definedName>
    <definedName name="__owc5">#REF!</definedName>
    <definedName name="__owc6" localSheetId="1">#REF!</definedName>
    <definedName name="__owc6" localSheetId="0">#REF!</definedName>
    <definedName name="__owc6" localSheetId="2">#REF!</definedName>
    <definedName name="__owc6">#REF!</definedName>
    <definedName name="__ps2" localSheetId="1">#REF!</definedName>
    <definedName name="__ps2" localSheetId="0">#REF!</definedName>
    <definedName name="__ps2" localSheetId="2">#REF!</definedName>
    <definedName name="__ps2">#REF!</definedName>
    <definedName name="__ps3" localSheetId="1">#REF!</definedName>
    <definedName name="__ps3" localSheetId="0">#REF!</definedName>
    <definedName name="__ps3" localSheetId="2">#REF!</definedName>
    <definedName name="__ps3">#REF!</definedName>
    <definedName name="__q2" localSheetId="1" hidden="1">{#N/A,#N/A,FALSE,"COVER1.XLS ";#N/A,#N/A,FALSE,"RACT1.XLS";#N/A,#N/A,FALSE,"RACT2.XLS";#N/A,#N/A,FALSE,"ECCMP";#N/A,#N/A,FALSE,"WELDER.XLS"}</definedName>
    <definedName name="__q2" hidden="1">{#N/A,#N/A,FALSE,"COVER1.XLS ";#N/A,#N/A,FALSE,"RACT1.XLS";#N/A,#N/A,FALSE,"RACT2.XLS";#N/A,#N/A,FALSE,"ECCMP";#N/A,#N/A,FALSE,"WELDER.XLS"}</definedName>
    <definedName name="__res2" localSheetId="1">#REF!</definedName>
    <definedName name="__res2" localSheetId="0">#REF!</definedName>
    <definedName name="__res2" localSheetId="2">#REF!</definedName>
    <definedName name="__res2">#REF!</definedName>
    <definedName name="__res3" localSheetId="1">#REF!</definedName>
    <definedName name="__res3" localSheetId="0">#REF!</definedName>
    <definedName name="__res3" localSheetId="2">#REF!</definedName>
    <definedName name="__res3">#REF!</definedName>
    <definedName name="__sa1">#N/A</definedName>
    <definedName name="__sa2">#N/A</definedName>
    <definedName name="__sa3">#N/A</definedName>
    <definedName name="__sa4">#N/A</definedName>
    <definedName name="__sa5">#N/A</definedName>
    <definedName name="__slm14" localSheetId="1">#REF!</definedName>
    <definedName name="__slm14" localSheetId="0">#REF!</definedName>
    <definedName name="__slm14" localSheetId="2">#REF!</definedName>
    <definedName name="__slm14">#REF!</definedName>
    <definedName name="__slm15" localSheetId="1">#REF!</definedName>
    <definedName name="__slm15" localSheetId="0">#REF!</definedName>
    <definedName name="__slm15" localSheetId="2">#REF!</definedName>
    <definedName name="__slm15">#REF!</definedName>
    <definedName name="__slm6" localSheetId="1">#REF!</definedName>
    <definedName name="__slm6" localSheetId="0">#REF!</definedName>
    <definedName name="__slm6" localSheetId="2">#REF!</definedName>
    <definedName name="__slm6">#REF!</definedName>
    <definedName name="__slm7" localSheetId="1">#REF!</definedName>
    <definedName name="__slm7" localSheetId="0">#REF!</definedName>
    <definedName name="__slm7" localSheetId="2">#REF!</definedName>
    <definedName name="__slm7">#REF!</definedName>
    <definedName name="__slm8" localSheetId="1">#REF!</definedName>
    <definedName name="__slm8" localSheetId="0">#REF!</definedName>
    <definedName name="__slm8" localSheetId="2">#REF!</definedName>
    <definedName name="__slm8">#REF!</definedName>
    <definedName name="__slm9" localSheetId="1">#REF!</definedName>
    <definedName name="__slm9" localSheetId="0">#REF!</definedName>
    <definedName name="__slm9" localSheetId="2">#REF!</definedName>
    <definedName name="__slm9">#REF!</definedName>
    <definedName name="__t1" localSheetId="1"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_t1"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_tps1" localSheetId="1">#REF!</definedName>
    <definedName name="__tps1">#REF!</definedName>
    <definedName name="__tr1" localSheetId="1"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_tr1"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_w2" localSheetId="1" hidden="1">{#N/A,#N/A,FALSE,"17MAY";#N/A,#N/A,FALSE,"24MAY"}</definedName>
    <definedName name="__w2" hidden="1">{#N/A,#N/A,FALSE,"17MAY";#N/A,#N/A,FALSE,"24MAY"}</definedName>
    <definedName name="__wdv10" localSheetId="1">#REF!</definedName>
    <definedName name="__wdv10" localSheetId="0">#REF!</definedName>
    <definedName name="__wdv10" localSheetId="2">#REF!</definedName>
    <definedName name="__wdv10">#REF!</definedName>
    <definedName name="__wdv11" localSheetId="1">#REF!</definedName>
    <definedName name="__wdv11" localSheetId="0">#REF!</definedName>
    <definedName name="__wdv11" localSheetId="2">#REF!</definedName>
    <definedName name="__wdv11">#REF!</definedName>
    <definedName name="__wdv12" localSheetId="1">#REF!</definedName>
    <definedName name="__wdv12" localSheetId="0">#REF!</definedName>
    <definedName name="__wdv12" localSheetId="2">#REF!</definedName>
    <definedName name="__wdv12">#REF!</definedName>
    <definedName name="__wdv13" localSheetId="1">#REF!</definedName>
    <definedName name="__wdv13" localSheetId="0">#REF!</definedName>
    <definedName name="__wdv13" localSheetId="2">#REF!</definedName>
    <definedName name="__wdv13">#REF!</definedName>
    <definedName name="__wdv14" localSheetId="1">#REF!</definedName>
    <definedName name="__wdv14" localSheetId="0">#REF!</definedName>
    <definedName name="__wdv14" localSheetId="2">#REF!</definedName>
    <definedName name="__wdv14">#REF!</definedName>
    <definedName name="__wdv15" localSheetId="1">#REF!</definedName>
    <definedName name="__wdv15" localSheetId="0">#REF!</definedName>
    <definedName name="__wdv15" localSheetId="2">#REF!</definedName>
    <definedName name="__wdv15">#REF!</definedName>
    <definedName name="__wdv6" localSheetId="1">#REF!</definedName>
    <definedName name="__wdv6" localSheetId="0">#REF!</definedName>
    <definedName name="__wdv6" localSheetId="2">#REF!</definedName>
    <definedName name="__wdv6">#REF!</definedName>
    <definedName name="__wdv7" localSheetId="1">#REF!</definedName>
    <definedName name="__wdv7" localSheetId="0">#REF!</definedName>
    <definedName name="__wdv7" localSheetId="2">#REF!</definedName>
    <definedName name="__wdv7">#REF!</definedName>
    <definedName name="__wdv8" localSheetId="1">#REF!</definedName>
    <definedName name="__wdv8" localSheetId="0">#REF!</definedName>
    <definedName name="__wdv8" localSheetId="2">#REF!</definedName>
    <definedName name="__wdv8">#REF!</definedName>
    <definedName name="__wdv9" localSheetId="1">#REF!</definedName>
    <definedName name="__wdv9" localSheetId="0">#REF!</definedName>
    <definedName name="__wdv9" localSheetId="2">#REF!</definedName>
    <definedName name="__wdv9">#REF!</definedName>
    <definedName name="__wrn1" localSheetId="1"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_wrn1"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_xx2" localSheetId="1" hidden="1">{#N/A,#N/A,FALSE,"cash &amp; bk-smry";#N/A,#N/A,FALSE,"Bank -acc";#N/A,#N/A,FALSE,"Reco-bkbal";#N/A,#N/A,FALSE,"Fixed-dep";#N/A,#N/A,FALSE,"Bank-trf";#N/A,#N/A,FALSE,"Margin money";#N/A,#N/A,FALSE,"Dbtrs-sumry";#N/A,#N/A,FALSE,"sales summary";#N/A,#N/A,FALSE,"Dbtrs-ageing";#N/A,#N/A,FALSE,"subs-coll";#N/A,#N/A,FALSE,"Dbtrs-c'bility";#N/A,#N/A,FALSE,"Dbtrs-confirms";#N/A,#N/A,FALSE,"for_curr_debt";#N/A,#N/A,FALSE,"Credit notes";#N/A,#N/A,FALSE,"invsum";#N/A,#N/A,FALSE,"inven-break";#N/A,#N/A,FALSE,"valuation";#N/A,#N/A,FALSE,"inv-cut off"}</definedName>
    <definedName name="__xx2" hidden="1">{#N/A,#N/A,FALSE,"cash &amp; bk-smry";#N/A,#N/A,FALSE,"Bank -acc";#N/A,#N/A,FALSE,"Reco-bkbal";#N/A,#N/A,FALSE,"Fixed-dep";#N/A,#N/A,FALSE,"Bank-trf";#N/A,#N/A,FALSE,"Margin money";#N/A,#N/A,FALSE,"Dbtrs-sumry";#N/A,#N/A,FALSE,"sales summary";#N/A,#N/A,FALSE,"Dbtrs-ageing";#N/A,#N/A,FALSE,"subs-coll";#N/A,#N/A,FALSE,"Dbtrs-c'bility";#N/A,#N/A,FALSE,"Dbtrs-confirms";#N/A,#N/A,FALSE,"for_curr_debt";#N/A,#N/A,FALSE,"Credit notes";#N/A,#N/A,FALSE,"invsum";#N/A,#N/A,FALSE,"inven-break";#N/A,#N/A,FALSE,"valuation";#N/A,#N/A,FALSE,"inv-cut off"}</definedName>
    <definedName name="__xx3" localSheetId="1" hidden="1">{#N/A,#N/A,FALSE,"cash &amp; bk-smry";#N/A,#N/A,FALSE,"Bank -acc";#N/A,#N/A,FALSE,"Reco-bkbal";#N/A,#N/A,FALSE,"Fixed-dep";#N/A,#N/A,FALSE,"Bank-trf";#N/A,#N/A,FALSE,"Margin money";#N/A,#N/A,FALSE,"Dbtrs-sumry";#N/A,#N/A,FALSE,"sales summary";#N/A,#N/A,FALSE,"Dbtrs-ageing";#N/A,#N/A,FALSE,"subs-coll";#N/A,#N/A,FALSE,"Dbtrs-c'bility";#N/A,#N/A,FALSE,"Dbtrs-confirms";#N/A,#N/A,FALSE,"for_curr_debt";#N/A,#N/A,FALSE,"Credit notes";#N/A,#N/A,FALSE,"invsum";#N/A,#N/A,FALSE,"inven-break";#N/A,#N/A,FALSE,"valuation";#N/A,#N/A,FALSE,"inv-cut off"}</definedName>
    <definedName name="__xx3" hidden="1">{#N/A,#N/A,FALSE,"cash &amp; bk-smry";#N/A,#N/A,FALSE,"Bank -acc";#N/A,#N/A,FALSE,"Reco-bkbal";#N/A,#N/A,FALSE,"Fixed-dep";#N/A,#N/A,FALSE,"Bank-trf";#N/A,#N/A,FALSE,"Margin money";#N/A,#N/A,FALSE,"Dbtrs-sumry";#N/A,#N/A,FALSE,"sales summary";#N/A,#N/A,FALSE,"Dbtrs-ageing";#N/A,#N/A,FALSE,"subs-coll";#N/A,#N/A,FALSE,"Dbtrs-c'bility";#N/A,#N/A,FALSE,"Dbtrs-confirms";#N/A,#N/A,FALSE,"for_curr_debt";#N/A,#N/A,FALSE,"Credit notes";#N/A,#N/A,FALSE,"invsum";#N/A,#N/A,FALSE,"inven-break";#N/A,#N/A,FALSE,"valuation";#N/A,#N/A,FALSE,"inv-cut off"}</definedName>
    <definedName name="__xx5" localSheetId="1" hidden="1">{#N/A,#N/A,FALSE,"cash &amp; bk-smry";#N/A,#N/A,FALSE,"Bank -acc";#N/A,#N/A,FALSE,"Reco-bkbal";#N/A,#N/A,FALSE,"Fixed-dep";#N/A,#N/A,FALSE,"Bank-trf";#N/A,#N/A,FALSE,"Margin money";#N/A,#N/A,FALSE,"Dbtrs-sumry";#N/A,#N/A,FALSE,"sales summary";#N/A,#N/A,FALSE,"Dbtrs-ageing";#N/A,#N/A,FALSE,"subs-coll";#N/A,#N/A,FALSE,"Dbtrs-c'bility";#N/A,#N/A,FALSE,"Dbtrs-confirms";#N/A,#N/A,FALSE,"for_curr_debt";#N/A,#N/A,FALSE,"Credit notes";#N/A,#N/A,FALSE,"invsum";#N/A,#N/A,FALSE,"inven-break";#N/A,#N/A,FALSE,"valuation";#N/A,#N/A,FALSE,"inv-cut off"}</definedName>
    <definedName name="__xx5" hidden="1">{#N/A,#N/A,FALSE,"cash &amp; bk-smry";#N/A,#N/A,FALSE,"Bank -acc";#N/A,#N/A,FALSE,"Reco-bkbal";#N/A,#N/A,FALSE,"Fixed-dep";#N/A,#N/A,FALSE,"Bank-trf";#N/A,#N/A,FALSE,"Margin money";#N/A,#N/A,FALSE,"Dbtrs-sumry";#N/A,#N/A,FALSE,"sales summary";#N/A,#N/A,FALSE,"Dbtrs-ageing";#N/A,#N/A,FALSE,"subs-coll";#N/A,#N/A,FALSE,"Dbtrs-c'bility";#N/A,#N/A,FALSE,"Dbtrs-confirms";#N/A,#N/A,FALSE,"for_curr_debt";#N/A,#N/A,FALSE,"Credit notes";#N/A,#N/A,FALSE,"invsum";#N/A,#N/A,FALSE,"inven-break";#N/A,#N/A,FALSE,"valuation";#N/A,#N/A,FALSE,"inv-cut off"}</definedName>
    <definedName name="_1" localSheetId="1">#REF!</definedName>
    <definedName name="_1" localSheetId="0">#REF!</definedName>
    <definedName name="_1" localSheetId="2">#REF!</definedName>
    <definedName name="_1">#REF!</definedName>
    <definedName name="_2" localSheetId="1">#REF!</definedName>
    <definedName name="_2">#REF!</definedName>
    <definedName name="_3" localSheetId="1">#REF!</definedName>
    <definedName name="_3">#REF!</definedName>
    <definedName name="_4" localSheetId="1">#REF!</definedName>
    <definedName name="_4">#REF!</definedName>
    <definedName name="_a5" localSheetId="1">#REF!</definedName>
    <definedName name="_a5">#REF!</definedName>
    <definedName name="_AA2" localSheetId="1">#REF!</definedName>
    <definedName name="_AA2">#REF!</definedName>
    <definedName name="_ABC" localSheetId="1">#REF!</definedName>
    <definedName name="_ABC">#REF!</definedName>
    <definedName name="_ADD1" localSheetId="1">#REF!</definedName>
    <definedName name="_ADD1" localSheetId="0">#REF!</definedName>
    <definedName name="_ADD1" localSheetId="2">#REF!</definedName>
    <definedName name="_ADD1">#REF!</definedName>
    <definedName name="_ADD2" localSheetId="1">#REF!</definedName>
    <definedName name="_ADD2" localSheetId="0">#REF!</definedName>
    <definedName name="_ADD2" localSheetId="2">#REF!</definedName>
    <definedName name="_ADD2">#REF!</definedName>
    <definedName name="_ANX8" localSheetId="1">#REF!</definedName>
    <definedName name="_ANX8" localSheetId="0">#REF!</definedName>
    <definedName name="_ANX8" localSheetId="2">#REF!</definedName>
    <definedName name="_ANX8">#REF!</definedName>
    <definedName name="_can430">40.73</definedName>
    <definedName name="_can435">43.3</definedName>
    <definedName name="_D91994" localSheetId="1">#REF!</definedName>
    <definedName name="_D91994" localSheetId="0">#REF!</definedName>
    <definedName name="_D91994" localSheetId="2">#REF!</definedName>
    <definedName name="_D91994">#REF!</definedName>
    <definedName name="_DAT1" localSheetId="1">#REF!</definedName>
    <definedName name="_DAT1">#REF!</definedName>
    <definedName name="_DAT2" localSheetId="1">#REF!</definedName>
    <definedName name="_DAT2">#REF!</definedName>
    <definedName name="_DAT3" localSheetId="1">#REF!</definedName>
    <definedName name="_DAT3">#REF!</definedName>
    <definedName name="_DAT4" localSheetId="1">#REF!</definedName>
    <definedName name="_DAT4">#REF!</definedName>
    <definedName name="_DAT5" localSheetId="1">#REF!</definedName>
    <definedName name="_DAT5">#REF!</definedName>
    <definedName name="_dat6" localSheetId="1">#REF!</definedName>
    <definedName name="_dat6">#REF!</definedName>
    <definedName name="_def1" localSheetId="1">#REF!</definedName>
    <definedName name="_def1">#REF!</definedName>
    <definedName name="_dk1" localSheetId="1" hidden="1">{#N/A,#N/A,FALSE,"COVER.XLS";#N/A,#N/A,FALSE,"RACT1.XLS";#N/A,#N/A,FALSE,"RACT2.XLS";#N/A,#N/A,FALSE,"ECCMP";#N/A,#N/A,FALSE,"WELDER.XLS"}</definedName>
    <definedName name="_dk1" hidden="1">{#N/A,#N/A,FALSE,"COVER.XLS";#N/A,#N/A,FALSE,"RACT1.XLS";#N/A,#N/A,FALSE,"RACT2.XLS";#N/A,#N/A,FALSE,"ECCMP";#N/A,#N/A,FALSE,"WELDER.XLS"}</definedName>
    <definedName name="_Fill" localSheetId="1" hidden="1">#REF!</definedName>
    <definedName name="_Fill" localSheetId="0" hidden="1">#REF!</definedName>
    <definedName name="_Fill" localSheetId="2" hidden="1">#REF!</definedName>
    <definedName name="_Fill" hidden="1">#REF!</definedName>
    <definedName name="_xlnm._FilterDatabase" localSheetId="3" hidden="1">'Reg 33 CFS Q4 FY26'!$E$6:$H$89</definedName>
    <definedName name="_xlnm._FilterDatabase" localSheetId="1" hidden="1">#REF!</definedName>
    <definedName name="_xlnm._FilterDatabase" localSheetId="0" hidden="1">#REF!</definedName>
    <definedName name="_xlnm._FilterDatabase" localSheetId="2" hidden="1">'Reg33-BS Q4 FY26'!$F$8:$I$78</definedName>
    <definedName name="_xlnm._FilterDatabase" hidden="1">#REF!</definedName>
    <definedName name="_k8" localSheetId="1" hidden="1">{#N/A,#N/A,FALSE,"COVER1.XLS ";#N/A,#N/A,FALSE,"RACT1.XLS";#N/A,#N/A,FALSE,"RACT2.XLS";#N/A,#N/A,FALSE,"ECCMP";#N/A,#N/A,FALSE,"WELDER.XLS"}</definedName>
    <definedName name="_k8" hidden="1">{#N/A,#N/A,FALSE,"COVER1.XLS ";#N/A,#N/A,FALSE,"RACT1.XLS";#N/A,#N/A,FALSE,"RACT2.XLS";#N/A,#N/A,FALSE,"ECCMP";#N/A,#N/A,FALSE,"WELDER.XLS"}</definedName>
    <definedName name="_kda1">#N/A</definedName>
    <definedName name="_Key1" localSheetId="1" hidden="1">#REF!</definedName>
    <definedName name="_Key1" localSheetId="0" hidden="1">#REF!</definedName>
    <definedName name="_Key1" localSheetId="2" hidden="1">#REF!</definedName>
    <definedName name="_Key1" hidden="1">#REF!</definedName>
    <definedName name="_Key2" localSheetId="1" hidden="1">#REF!</definedName>
    <definedName name="_Key2" localSheetId="0" hidden="1">#REF!</definedName>
    <definedName name="_Key2" localSheetId="2" hidden="1">#REF!</definedName>
    <definedName name="_Key2" hidden="1">#REF!</definedName>
    <definedName name="_kvs1" localSheetId="1" hidden="1">{#N/A,#N/A,FALSE,"COVER1.XLS ";#N/A,#N/A,FALSE,"RACT1.XLS";#N/A,#N/A,FALSE,"RACT2.XLS";#N/A,#N/A,FALSE,"ECCMP";#N/A,#N/A,FALSE,"WELDER.XLS"}</definedName>
    <definedName name="_kvs1" hidden="1">{#N/A,#N/A,FALSE,"COVER1.XLS ";#N/A,#N/A,FALSE,"RACT1.XLS";#N/A,#N/A,FALSE,"RACT2.XLS";#N/A,#N/A,FALSE,"ECCMP";#N/A,#N/A,FALSE,"WELDER.XLS"}</definedName>
    <definedName name="_kvs2" localSheetId="1" hidden="1">{#N/A,#N/A,FALSE,"COVER1.XLS ";#N/A,#N/A,FALSE,"RACT1.XLS";#N/A,#N/A,FALSE,"RACT2.XLS";#N/A,#N/A,FALSE,"ECCMP";#N/A,#N/A,FALSE,"WELDER.XLS"}</definedName>
    <definedName name="_kvs2" hidden="1">{#N/A,#N/A,FALSE,"COVER1.XLS ";#N/A,#N/A,FALSE,"RACT1.XLS";#N/A,#N/A,FALSE,"RACT2.XLS";#N/A,#N/A,FALSE,"ECCMP";#N/A,#N/A,FALSE,"WELDER.XLS"}</definedName>
    <definedName name="_kvs5" localSheetId="1" hidden="1">{#N/A,#N/A,FALSE,"COVER.XLS";#N/A,#N/A,FALSE,"RACT1.XLS";#N/A,#N/A,FALSE,"RACT2.XLS";#N/A,#N/A,FALSE,"ECCMP";#N/A,#N/A,FALSE,"WELDER.XLS"}</definedName>
    <definedName name="_kvs5" hidden="1">{#N/A,#N/A,FALSE,"COVER.XLS";#N/A,#N/A,FALSE,"RACT1.XLS";#N/A,#N/A,FALSE,"RACT2.XLS";#N/A,#N/A,FALSE,"ECCMP";#N/A,#N/A,FALSE,"WELDER.XLS"}</definedName>
    <definedName name="_kvs7" localSheetId="1" hidden="1">{#N/A,#N/A,FALSE,"COVER1.XLS ";#N/A,#N/A,FALSE,"RACT1.XLS";#N/A,#N/A,FALSE,"RACT2.XLS";#N/A,#N/A,FALSE,"ECCMP";#N/A,#N/A,FALSE,"WELDER.XLS"}</definedName>
    <definedName name="_kvs7" hidden="1">{#N/A,#N/A,FALSE,"COVER1.XLS ";#N/A,#N/A,FALSE,"RACT1.XLS";#N/A,#N/A,FALSE,"RACT2.XLS";#N/A,#N/A,FALSE,"ECCMP";#N/A,#N/A,FALSE,"WELDER.XLS"}</definedName>
    <definedName name="_kvs8" localSheetId="1" hidden="1">{#N/A,#N/A,FALSE,"COVER1.XLS ";#N/A,#N/A,FALSE,"RACT1.XLS";#N/A,#N/A,FALSE,"RACT2.XLS";#N/A,#N/A,FALSE,"ECCMP";#N/A,#N/A,FALSE,"WELDER.XLS"}</definedName>
    <definedName name="_kvs8" hidden="1">{#N/A,#N/A,FALSE,"COVER1.XLS ";#N/A,#N/A,FALSE,"RACT1.XLS";#N/A,#N/A,FALSE,"RACT2.XLS";#N/A,#N/A,FALSE,"ECCMP";#N/A,#N/A,FALSE,"WELDER.XLS"}</definedName>
    <definedName name="_KVS9" localSheetId="1" hidden="1">{#N/A,#N/A,FALSE,"COVER1.XLS ";#N/A,#N/A,FALSE,"RACT1.XLS";#N/A,#N/A,FALSE,"RACT2.XLS";#N/A,#N/A,FALSE,"ECCMP";#N/A,#N/A,FALSE,"WELDER.XLS"}</definedName>
    <definedName name="_KVS9" hidden="1">{#N/A,#N/A,FALSE,"COVER1.XLS ";#N/A,#N/A,FALSE,"RACT1.XLS";#N/A,#N/A,FALSE,"RACT2.XLS";#N/A,#N/A,FALSE,"ECCMP";#N/A,#N/A,FALSE,"WELDER.XLS"}</definedName>
    <definedName name="_l2" localSheetId="1"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l2"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lb1" localSheetId="1">#REF!</definedName>
    <definedName name="_lb1" localSheetId="0">#REF!</definedName>
    <definedName name="_lb1" localSheetId="2">#REF!</definedName>
    <definedName name="_lb1">#REF!</definedName>
    <definedName name="_lb2" localSheetId="1">#REF!</definedName>
    <definedName name="_lb2" localSheetId="0">#REF!</definedName>
    <definedName name="_lb2" localSheetId="2">#REF!</definedName>
    <definedName name="_lb2">#REF!</definedName>
    <definedName name="_lk1" localSheetId="1"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lk1"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mm1" localSheetId="1">#REF!</definedName>
    <definedName name="_mm1" localSheetId="0">#REF!</definedName>
    <definedName name="_mm1" localSheetId="2">#REF!</definedName>
    <definedName name="_mm1">#REF!</definedName>
    <definedName name="_mm2" localSheetId="1">#REF!</definedName>
    <definedName name="_mm2" localSheetId="0">#REF!</definedName>
    <definedName name="_mm2" localSheetId="2">#REF!</definedName>
    <definedName name="_mm2">#REF!</definedName>
    <definedName name="_mm3" localSheetId="1">#REF!</definedName>
    <definedName name="_mm3" localSheetId="0">#REF!</definedName>
    <definedName name="_mm3" localSheetId="2">#REF!</definedName>
    <definedName name="_mm3">#REF!</definedName>
    <definedName name="_ns1" localSheetId="1" hidden="1">{#N/A,#N/A,FALSE,"COVER1.XLS ";#N/A,#N/A,FALSE,"RACT1.XLS";#N/A,#N/A,FALSE,"RACT2.XLS";#N/A,#N/A,FALSE,"ECCMP";#N/A,#N/A,FALSE,"WELDER.XLS"}</definedName>
    <definedName name="_ns1" hidden="1">{#N/A,#N/A,FALSE,"COVER1.XLS ";#N/A,#N/A,FALSE,"RACT1.XLS";#N/A,#N/A,FALSE,"RACT2.XLS";#N/A,#N/A,FALSE,"ECCMP";#N/A,#N/A,FALSE,"WELDER.XLS"}</definedName>
    <definedName name="_Order1" hidden="1">255</definedName>
    <definedName name="_Order2" hidden="1">255</definedName>
    <definedName name="_PL1" localSheetId="1">#REF!</definedName>
    <definedName name="_PL1">#REF!</definedName>
    <definedName name="_q2" localSheetId="1" hidden="1">{#N/A,#N/A,FALSE,"COVER1.XLS ";#N/A,#N/A,FALSE,"RACT1.XLS";#N/A,#N/A,FALSE,"RACT2.XLS";#N/A,#N/A,FALSE,"ECCMP";#N/A,#N/A,FALSE,"WELDER.XLS"}</definedName>
    <definedName name="_q2" hidden="1">{#N/A,#N/A,FALSE,"COVER1.XLS ";#N/A,#N/A,FALSE,"RACT1.XLS";#N/A,#N/A,FALSE,"RACT2.XLS";#N/A,#N/A,FALSE,"ECCMP";#N/A,#N/A,FALSE,"WELDER.XLS"}</definedName>
    <definedName name="_Q22">#N/A</definedName>
    <definedName name="_Regression_Int" hidden="1">1</definedName>
    <definedName name="_sa1">#N/A</definedName>
    <definedName name="_sa2">#N/A</definedName>
    <definedName name="_sa3">#N/A</definedName>
    <definedName name="_sa4">#N/A</definedName>
    <definedName name="_sa5">#N/A</definedName>
    <definedName name="_Sort" localSheetId="1" hidden="1">#REF!</definedName>
    <definedName name="_Sort" localSheetId="0" hidden="1">#REF!</definedName>
    <definedName name="_Sort" localSheetId="2" hidden="1">#REF!</definedName>
    <definedName name="_Sort" hidden="1">#REF!</definedName>
    <definedName name="_t1" localSheetId="1"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t1"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tps1" localSheetId="1">#REF!</definedName>
    <definedName name="_tps1">#REF!</definedName>
    <definedName name="_tr1" localSheetId="1"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tr1"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w2" localSheetId="1" hidden="1">{#N/A,#N/A,FALSE,"17MAY";#N/A,#N/A,FALSE,"24MAY"}</definedName>
    <definedName name="_w2" hidden="1">{#N/A,#N/A,FALSE,"17MAY";#N/A,#N/A,FALSE,"24MAY"}</definedName>
    <definedName name="_wrn1" localSheetId="1"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wrn1"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xx2" localSheetId="1" hidden="1">{#N/A,#N/A,FALSE,"cash &amp; bk-smry";#N/A,#N/A,FALSE,"Bank -acc";#N/A,#N/A,FALSE,"Reco-bkbal";#N/A,#N/A,FALSE,"Fixed-dep";#N/A,#N/A,FALSE,"Bank-trf";#N/A,#N/A,FALSE,"Margin money";#N/A,#N/A,FALSE,"Dbtrs-sumry";#N/A,#N/A,FALSE,"sales summary";#N/A,#N/A,FALSE,"Dbtrs-ageing";#N/A,#N/A,FALSE,"subs-coll";#N/A,#N/A,FALSE,"Dbtrs-c'bility";#N/A,#N/A,FALSE,"Dbtrs-confirms";#N/A,#N/A,FALSE,"for_curr_debt";#N/A,#N/A,FALSE,"Credit notes";#N/A,#N/A,FALSE,"invsum";#N/A,#N/A,FALSE,"inven-break";#N/A,#N/A,FALSE,"valuation";#N/A,#N/A,FALSE,"inv-cut off"}</definedName>
    <definedName name="_xx2" hidden="1">{#N/A,#N/A,FALSE,"cash &amp; bk-smry";#N/A,#N/A,FALSE,"Bank -acc";#N/A,#N/A,FALSE,"Reco-bkbal";#N/A,#N/A,FALSE,"Fixed-dep";#N/A,#N/A,FALSE,"Bank-trf";#N/A,#N/A,FALSE,"Margin money";#N/A,#N/A,FALSE,"Dbtrs-sumry";#N/A,#N/A,FALSE,"sales summary";#N/A,#N/A,FALSE,"Dbtrs-ageing";#N/A,#N/A,FALSE,"subs-coll";#N/A,#N/A,FALSE,"Dbtrs-c'bility";#N/A,#N/A,FALSE,"Dbtrs-confirms";#N/A,#N/A,FALSE,"for_curr_debt";#N/A,#N/A,FALSE,"Credit notes";#N/A,#N/A,FALSE,"invsum";#N/A,#N/A,FALSE,"inven-break";#N/A,#N/A,FALSE,"valuation";#N/A,#N/A,FALSE,"inv-cut off"}</definedName>
    <definedName name="_xx3" localSheetId="1" hidden="1">{#N/A,#N/A,FALSE,"cash &amp; bk-smry";#N/A,#N/A,FALSE,"Bank -acc";#N/A,#N/A,FALSE,"Reco-bkbal";#N/A,#N/A,FALSE,"Fixed-dep";#N/A,#N/A,FALSE,"Bank-trf";#N/A,#N/A,FALSE,"Margin money";#N/A,#N/A,FALSE,"Dbtrs-sumry";#N/A,#N/A,FALSE,"sales summary";#N/A,#N/A,FALSE,"Dbtrs-ageing";#N/A,#N/A,FALSE,"subs-coll";#N/A,#N/A,FALSE,"Dbtrs-c'bility";#N/A,#N/A,FALSE,"Dbtrs-confirms";#N/A,#N/A,FALSE,"for_curr_debt";#N/A,#N/A,FALSE,"Credit notes";#N/A,#N/A,FALSE,"invsum";#N/A,#N/A,FALSE,"inven-break";#N/A,#N/A,FALSE,"valuation";#N/A,#N/A,FALSE,"inv-cut off"}</definedName>
    <definedName name="_xx3" hidden="1">{#N/A,#N/A,FALSE,"cash &amp; bk-smry";#N/A,#N/A,FALSE,"Bank -acc";#N/A,#N/A,FALSE,"Reco-bkbal";#N/A,#N/A,FALSE,"Fixed-dep";#N/A,#N/A,FALSE,"Bank-trf";#N/A,#N/A,FALSE,"Margin money";#N/A,#N/A,FALSE,"Dbtrs-sumry";#N/A,#N/A,FALSE,"sales summary";#N/A,#N/A,FALSE,"Dbtrs-ageing";#N/A,#N/A,FALSE,"subs-coll";#N/A,#N/A,FALSE,"Dbtrs-c'bility";#N/A,#N/A,FALSE,"Dbtrs-confirms";#N/A,#N/A,FALSE,"for_curr_debt";#N/A,#N/A,FALSE,"Credit notes";#N/A,#N/A,FALSE,"invsum";#N/A,#N/A,FALSE,"inven-break";#N/A,#N/A,FALSE,"valuation";#N/A,#N/A,FALSE,"inv-cut off"}</definedName>
    <definedName name="_xx5" localSheetId="1" hidden="1">{#N/A,#N/A,FALSE,"cash &amp; bk-smry";#N/A,#N/A,FALSE,"Bank -acc";#N/A,#N/A,FALSE,"Reco-bkbal";#N/A,#N/A,FALSE,"Fixed-dep";#N/A,#N/A,FALSE,"Bank-trf";#N/A,#N/A,FALSE,"Margin money";#N/A,#N/A,FALSE,"Dbtrs-sumry";#N/A,#N/A,FALSE,"sales summary";#N/A,#N/A,FALSE,"Dbtrs-ageing";#N/A,#N/A,FALSE,"subs-coll";#N/A,#N/A,FALSE,"Dbtrs-c'bility";#N/A,#N/A,FALSE,"Dbtrs-confirms";#N/A,#N/A,FALSE,"for_curr_debt";#N/A,#N/A,FALSE,"Credit notes";#N/A,#N/A,FALSE,"invsum";#N/A,#N/A,FALSE,"inven-break";#N/A,#N/A,FALSE,"valuation";#N/A,#N/A,FALSE,"inv-cut off"}</definedName>
    <definedName name="_xx5" hidden="1">{#N/A,#N/A,FALSE,"cash &amp; bk-smry";#N/A,#N/A,FALSE,"Bank -acc";#N/A,#N/A,FALSE,"Reco-bkbal";#N/A,#N/A,FALSE,"Fixed-dep";#N/A,#N/A,FALSE,"Bank-trf";#N/A,#N/A,FALSE,"Margin money";#N/A,#N/A,FALSE,"Dbtrs-sumry";#N/A,#N/A,FALSE,"sales summary";#N/A,#N/A,FALSE,"Dbtrs-ageing";#N/A,#N/A,FALSE,"subs-coll";#N/A,#N/A,FALSE,"Dbtrs-c'bility";#N/A,#N/A,FALSE,"Dbtrs-confirms";#N/A,#N/A,FALSE,"for_curr_debt";#N/A,#N/A,FALSE,"Credit notes";#N/A,#N/A,FALSE,"invsum";#N/A,#N/A,FALSE,"inven-break";#N/A,#N/A,FALSE,"valuation";#N/A,#N/A,FALSE,"inv-cut off"}</definedName>
    <definedName name="a" localSheetId="1">#REF!</definedName>
    <definedName name="a" localSheetId="0">#REF!</definedName>
    <definedName name="a" localSheetId="2">#REF!</definedName>
    <definedName name="a">#REF!</definedName>
    <definedName name="A00032_" localSheetId="1">#REF!</definedName>
    <definedName name="A00032_">#REF!</definedName>
    <definedName name="A17c140" localSheetId="1">#REF!</definedName>
    <definedName name="A17c140">#REF!</definedName>
    <definedName name="aa">#N/A</definedName>
    <definedName name="AAa" localSheetId="1" hidden="1">{#N/A,#N/A,FALSE,"COVER1.XLS ";#N/A,#N/A,FALSE,"RACT1.XLS";#N/A,#N/A,FALSE,"RACT2.XLS";#N/A,#N/A,FALSE,"ECCMP";#N/A,#N/A,FALSE,"WELDER.XLS"}</definedName>
    <definedName name="AAa" hidden="1">{#N/A,#N/A,FALSE,"COVER1.XLS ";#N/A,#N/A,FALSE,"RACT1.XLS";#N/A,#N/A,FALSE,"RACT2.XLS";#N/A,#N/A,FALSE,"ECCMP";#N/A,#N/A,FALSE,"WELDER.XLS"}</definedName>
    <definedName name="aaaa" localSheetId="1" hidden="1">{#N/A,#N/A,FALSE,"str_title";#N/A,#N/A,FALSE,"SUM";#N/A,#N/A,FALSE,"Scope";#N/A,#N/A,FALSE,"PIE-Jn";#N/A,#N/A,FALSE,"PIE-Jn_Hz";#N/A,#N/A,FALSE,"Liq_Plan";#N/A,#N/A,FALSE,"S_Curve";#N/A,#N/A,FALSE,"Liq_Prof";#N/A,#N/A,FALSE,"Man_Pwr";#N/A,#N/A,FALSE,"Man_Prof"}</definedName>
    <definedName name="aaaa" hidden="1">{#N/A,#N/A,FALSE,"str_title";#N/A,#N/A,FALSE,"SUM";#N/A,#N/A,FALSE,"Scope";#N/A,#N/A,FALSE,"PIE-Jn";#N/A,#N/A,FALSE,"PIE-Jn_Hz";#N/A,#N/A,FALSE,"Liq_Plan";#N/A,#N/A,FALSE,"S_Curve";#N/A,#N/A,FALSE,"Liq_Prof";#N/A,#N/A,FALSE,"Man_Pwr";#N/A,#N/A,FALSE,"Man_Prof"}</definedName>
    <definedName name="aaaaaaaaaaaaaaaaaaaaaaaaaaaa" localSheetId="1" hidden="1">{#N/A,#N/A,FALSE,"Pipg_cover";#N/A,#N/A,FALSE,"Pipe-mat";#N/A,#N/A,FALSE,"piplqd";#N/A,#N/A,FALSE,"planload";#N/A,#N/A,FALSE,"pipload";#N/A,#N/A,FALSE,"cumic";#N/A,#N/A,FALSE,"cumliq";#N/A,#N/A,FALSE,"cumcont";#N/A,#N/A,FALSE,"contmonth";"PLAN",#N/A,FALSE,"oresreqsum";"GRA1",#N/A,FALSE,"oresreqsum";"GRA2",#N/A,FALSE,"oresreqsum";#N/A,#N/A,FALSE,"welders";"PLAN",#N/A,FALSE,"eccsum";"GRA1",#N/A,FALSE,"eccsum";"GRA2",#N/A,FALSE,"eccsum";"PLAN",#N/A,FALSE,"dodsalsum";"grap1",#N/A,FALSE,"dodsalsum";"graph2",#N/A,FALSE,"dodsalsum";"PLAN",#N/A,FALSE,"b&amp;rsum";"graph1",#N/A,FALSE,"b&amp;rsum";"graph2",#N/A,FALSE,"b&amp;rsum";"PLAN",#N/A,FALSE,"petronsum";"graph1",#N/A,FALSE,"petronsum";"graph2",#N/A,FALSE,"petronsum";"PLAN",#N/A,FALSE,"gdcsum";"graph1",#N/A,FALSE,"gdcsum";"graph2",#N/A,FALSE,"gdcsum";#N/A,#N/A,FALSE,"ubelsum";"PLAN",#N/A,FALSE,"othersum";"GRA1",#N/A,FALSE,"othersum";"GRA2",#N/A,FALSE,"othersum"}</definedName>
    <definedName name="aaaaaaaaaaaaaaaaaaaaaaaaaaaa" hidden="1">{#N/A,#N/A,FALSE,"Pipg_cover";#N/A,#N/A,FALSE,"Pipe-mat";#N/A,#N/A,FALSE,"piplqd";#N/A,#N/A,FALSE,"planload";#N/A,#N/A,FALSE,"pipload";#N/A,#N/A,FALSE,"cumic";#N/A,#N/A,FALSE,"cumliq";#N/A,#N/A,FALSE,"cumcont";#N/A,#N/A,FALSE,"contmonth";"PLAN",#N/A,FALSE,"oresreqsum";"GRA1",#N/A,FALSE,"oresreqsum";"GRA2",#N/A,FALSE,"oresreqsum";#N/A,#N/A,FALSE,"welders";"PLAN",#N/A,FALSE,"eccsum";"GRA1",#N/A,FALSE,"eccsum";"GRA2",#N/A,FALSE,"eccsum";"PLAN",#N/A,FALSE,"dodsalsum";"grap1",#N/A,FALSE,"dodsalsum";"graph2",#N/A,FALSE,"dodsalsum";"PLAN",#N/A,FALSE,"b&amp;rsum";"graph1",#N/A,FALSE,"b&amp;rsum";"graph2",#N/A,FALSE,"b&amp;rsum";"PLAN",#N/A,FALSE,"petronsum";"graph1",#N/A,FALSE,"petronsum";"graph2",#N/A,FALSE,"petronsum";"PLAN",#N/A,FALSE,"gdcsum";"graph1",#N/A,FALSE,"gdcsum";"graph2",#N/A,FALSE,"gdcsum";#N/A,#N/A,FALSE,"ubelsum";"PLAN",#N/A,FALSE,"othersum";"GRA1",#N/A,FALSE,"othersum";"GRA2",#N/A,FALSE,"othersum"}</definedName>
    <definedName name="aaffa" localSheetId="1" hidden="1">{#N/A,#N/A,FALSE,"COVER.XLS";#N/A,#N/A,FALSE,"RACT1.XLS";#N/A,#N/A,FALSE,"RACT2.XLS";#N/A,#N/A,FALSE,"ECCMP";#N/A,#N/A,FALSE,"WELDER.XLS"}</definedName>
    <definedName name="aaffa" hidden="1">{#N/A,#N/A,FALSE,"COVER.XLS";#N/A,#N/A,FALSE,"RACT1.XLS";#N/A,#N/A,FALSE,"RACT2.XLS";#N/A,#N/A,FALSE,"ECCMP";#N/A,#N/A,FALSE,"WELDER.XLS"}</definedName>
    <definedName name="ab">#N/A</definedName>
    <definedName name="aba" localSheetId="1" hidden="1">{#N/A,#N/A,FALSE,"COVER1.XLS ";#N/A,#N/A,FALSE,"RACT1.XLS";#N/A,#N/A,FALSE,"RACT2.XLS";#N/A,#N/A,FALSE,"ECCMP";#N/A,#N/A,FALSE,"WELDER.XLS"}</definedName>
    <definedName name="aba" hidden="1">{#N/A,#N/A,FALSE,"COVER1.XLS ";#N/A,#N/A,FALSE,"RACT1.XLS";#N/A,#N/A,FALSE,"RACT2.XLS";#N/A,#N/A,FALSE,"ECCMP";#N/A,#N/A,FALSE,"WELDER.XLS"}</definedName>
    <definedName name="abba" localSheetId="1" hidden="1">{#N/A,#N/A,FALSE,"Pipg_cover";#N/A,#N/A,FALSE,"Pipe-mat";#N/A,#N/A,FALSE,"piplqd";#N/A,#N/A,FALSE,"planload";#N/A,#N/A,FALSE,"pipload";#N/A,#N/A,FALSE,"cumic";#N/A,#N/A,FALSE,"cumliq";#N/A,#N/A,FALSE,"cumcont";#N/A,#N/A,FALSE,"contmonth";"PLAN",#N/A,FALSE,"oresreqsum";"GRA1",#N/A,FALSE,"oresreqsum";"GRA2",#N/A,FALSE,"oresreqsum";#N/A,#N/A,FALSE,"welders";"PLAN",#N/A,FALSE,"eccsum";"GRA1",#N/A,FALSE,"eccsum";"GRA2",#N/A,FALSE,"eccsum";"PLAN",#N/A,FALSE,"dodsalsum";"grap1",#N/A,FALSE,"dodsalsum";"graph2",#N/A,FALSE,"dodsalsum";"PLAN",#N/A,FALSE,"b&amp;rsum";"graph1",#N/A,FALSE,"b&amp;rsum";"graph2",#N/A,FALSE,"b&amp;rsum";"PLAN",#N/A,FALSE,"petronsum";"graph1",#N/A,FALSE,"petronsum";"graph2",#N/A,FALSE,"petronsum";"PLAN",#N/A,FALSE,"gdcsum";"graph1",#N/A,FALSE,"gdcsum";"graph2",#N/A,FALSE,"gdcsum";#N/A,#N/A,FALSE,"ubelsum";"PLAN",#N/A,FALSE,"othersum";"GRA1",#N/A,FALSE,"othersum";"GRA2",#N/A,FALSE,"othersum"}</definedName>
    <definedName name="abba" hidden="1">{#N/A,#N/A,FALSE,"Pipg_cover";#N/A,#N/A,FALSE,"Pipe-mat";#N/A,#N/A,FALSE,"piplqd";#N/A,#N/A,FALSE,"planload";#N/A,#N/A,FALSE,"pipload";#N/A,#N/A,FALSE,"cumic";#N/A,#N/A,FALSE,"cumliq";#N/A,#N/A,FALSE,"cumcont";#N/A,#N/A,FALSE,"contmonth";"PLAN",#N/A,FALSE,"oresreqsum";"GRA1",#N/A,FALSE,"oresreqsum";"GRA2",#N/A,FALSE,"oresreqsum";#N/A,#N/A,FALSE,"welders";"PLAN",#N/A,FALSE,"eccsum";"GRA1",#N/A,FALSE,"eccsum";"GRA2",#N/A,FALSE,"eccsum";"PLAN",#N/A,FALSE,"dodsalsum";"grap1",#N/A,FALSE,"dodsalsum";"graph2",#N/A,FALSE,"dodsalsum";"PLAN",#N/A,FALSE,"b&amp;rsum";"graph1",#N/A,FALSE,"b&amp;rsum";"graph2",#N/A,FALSE,"b&amp;rsum";"PLAN",#N/A,FALSE,"petronsum";"graph1",#N/A,FALSE,"petronsum";"graph2",#N/A,FALSE,"petronsum";"PLAN",#N/A,FALSE,"gdcsum";"graph1",#N/A,FALSE,"gdcsum";"graph2",#N/A,FALSE,"gdcsum";#N/A,#N/A,FALSE,"ubelsum";"PLAN",#N/A,FALSE,"othersum";"GRA1",#N/A,FALSE,"othersum";"GRA2",#N/A,FALSE,"othersum"}</definedName>
    <definedName name="abc" localSheetId="1">#REF!</definedName>
    <definedName name="abc" localSheetId="0">#REF!</definedName>
    <definedName name="abc" localSheetId="2">#REF!</definedName>
    <definedName name="abc">#REF!</definedName>
    <definedName name="abcd" localSheetId="1" hidden="1">#REF!</definedName>
    <definedName name="abcd" localSheetId="0" hidden="1">#REF!</definedName>
    <definedName name="abcd" hidden="1">#REF!</definedName>
    <definedName name="abs" localSheetId="1">#REF!</definedName>
    <definedName name="abs">#REF!</definedName>
    <definedName name="Account_Balance" localSheetId="1">#REF!</definedName>
    <definedName name="Account_Balance">#REF!</definedName>
    <definedName name="Acct_Types" localSheetId="1">#REF!</definedName>
    <definedName name="Acct_Types" localSheetId="0">#REF!</definedName>
    <definedName name="Acct_Types" localSheetId="2">#REF!</definedName>
    <definedName name="Acct_Types">#REF!</definedName>
    <definedName name="acprd" localSheetId="1">#REF!</definedName>
    <definedName name="acprd">#REF!</definedName>
    <definedName name="ada" localSheetId="1" hidden="1">{#N/A,#N/A,FALSE,"str_title";#N/A,#N/A,FALSE,"SUM";#N/A,#N/A,FALSE,"Scope";#N/A,#N/A,FALSE,"PIE-Jn";#N/A,#N/A,FALSE,"PIE-Jn_Hz";#N/A,#N/A,FALSE,"Liq_Plan";#N/A,#N/A,FALSE,"S_Curve";#N/A,#N/A,FALSE,"Liq_Prof";#N/A,#N/A,FALSE,"Man_Pwr";#N/A,#N/A,FALSE,"Man_Prof"}</definedName>
    <definedName name="ada" hidden="1">{#N/A,#N/A,FALSE,"str_title";#N/A,#N/A,FALSE,"SUM";#N/A,#N/A,FALSE,"Scope";#N/A,#N/A,FALSE,"PIE-Jn";#N/A,#N/A,FALSE,"PIE-Jn_Hz";#N/A,#N/A,FALSE,"Liq_Plan";#N/A,#N/A,FALSE,"S_Curve";#N/A,#N/A,FALSE,"Liq_Prof";#N/A,#N/A,FALSE,"Man_Pwr";#N/A,#N/A,FALSE,"Man_Prof"}</definedName>
    <definedName name="adad" localSheetId="1"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adad"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adada" localSheetId="1">#REF!</definedName>
    <definedName name="adada">#REF!</definedName>
    <definedName name="adadd" localSheetId="1" hidden="1">{#N/A,#N/A,FALSE,"COVER1.XLS ";#N/A,#N/A,FALSE,"RACT1.XLS";#N/A,#N/A,FALSE,"RACT2.XLS";#N/A,#N/A,FALSE,"ECCMP";#N/A,#N/A,FALSE,"WELDER.XLS"}</definedName>
    <definedName name="adadd" hidden="1">{#N/A,#N/A,FALSE,"COVER1.XLS ";#N/A,#N/A,FALSE,"RACT1.XLS";#N/A,#N/A,FALSE,"RACT2.XLS";#N/A,#N/A,FALSE,"ECCMP";#N/A,#N/A,FALSE,"WELDER.XLS"}</definedName>
    <definedName name="adfdff">#N/A</definedName>
    <definedName name="adfrs" localSheetId="1" hidden="1">{#N/A,#N/A,FALSE,"COVER.XLS";#N/A,#N/A,FALSE,"RACT1.XLS";#N/A,#N/A,FALSE,"RACT2.XLS";#N/A,#N/A,FALSE,"ECCMP";#N/A,#N/A,FALSE,"WELDER.XLS"}</definedName>
    <definedName name="adfrs" hidden="1">{#N/A,#N/A,FALSE,"COVER.XLS";#N/A,#N/A,FALSE,"RACT1.XLS";#N/A,#N/A,FALSE,"RACT2.XLS";#N/A,#N/A,FALSE,"ECCMP";#N/A,#N/A,FALSE,"WELDER.XLS"}</definedName>
    <definedName name="ads" localSheetId="1" hidden="1">{#N/A,#N/A,FALSE,"COVER1.XLS ";#N/A,#N/A,FALSE,"RACT1.XLS";#N/A,#N/A,FALSE,"RACT2.XLS";#N/A,#N/A,FALSE,"ECCMP";#N/A,#N/A,FALSE,"WELDER.XLS"}</definedName>
    <definedName name="ads" hidden="1">{#N/A,#N/A,FALSE,"COVER1.XLS ";#N/A,#N/A,FALSE,"RACT1.XLS";#N/A,#N/A,FALSE,"RACT2.XLS";#N/A,#N/A,FALSE,"ECCMP";#N/A,#N/A,FALSE,"WELDER.XLS"}</definedName>
    <definedName name="AF" localSheetId="1">#REF!</definedName>
    <definedName name="AF" localSheetId="0">#REF!</definedName>
    <definedName name="AF" localSheetId="2">#REF!</definedName>
    <definedName name="AF">#REF!</definedName>
    <definedName name="afdsjkuhijh">#N/A</definedName>
    <definedName name="Age_Other_than_Retail" localSheetId="1">#REF!</definedName>
    <definedName name="Age_Other_than_Retail" localSheetId="0">#REF!</definedName>
    <definedName name="Age_Other_than_Retail" localSheetId="2">#REF!</definedName>
    <definedName name="Age_Other_than_Retail">#REF!</definedName>
    <definedName name="Age_Retail" localSheetId="1">#REF!</definedName>
    <definedName name="Age_Retail" localSheetId="0">#REF!</definedName>
    <definedName name="Age_Retail" localSheetId="2">#REF!</definedName>
    <definedName name="Age_Retail">#REF!</definedName>
    <definedName name="airtime" localSheetId="1">#REF!</definedName>
    <definedName name="airtime">#REF!</definedName>
    <definedName name="ajr" localSheetId="1">#REF!</definedName>
    <definedName name="ajr" localSheetId="0">#REF!</definedName>
    <definedName name="ajr" localSheetId="2">#REF!</definedName>
    <definedName name="ajr">#REF!</definedName>
    <definedName name="AKJK" localSheetId="1">#REF!</definedName>
    <definedName name="AKJK">#REF!</definedName>
    <definedName name="al" localSheetId="1"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al"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Alok" localSheetId="1">#REF!</definedName>
    <definedName name="Alok">#REF!</definedName>
    <definedName name="alokcode" localSheetId="1">#REF!</definedName>
    <definedName name="alokcode">#REF!</definedName>
    <definedName name="alpuussss" localSheetId="1"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alpuussss"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amit" localSheetId="1">#REF!</definedName>
    <definedName name="amit">#REF!</definedName>
    <definedName name="anal" localSheetId="1" hidden="1">{#N/A,#N/A,FALSE,"Pipg_cover";#N/A,#N/A,FALSE,"Pipe-mat";#N/A,#N/A,FALSE,"piplqd";#N/A,#N/A,FALSE,"planload";#N/A,#N/A,FALSE,"pipload";#N/A,#N/A,FALSE,"cumic";#N/A,#N/A,FALSE,"cumliq";#N/A,#N/A,FALSE,"cumcont";#N/A,#N/A,FALSE,"contmonth";"PLAN",#N/A,FALSE,"oresreqsum";"GRA1",#N/A,FALSE,"oresreqsum";"GRA2",#N/A,FALSE,"oresreqsum";#N/A,#N/A,FALSE,"welders";"PLAN",#N/A,FALSE,"eccsum";"GRA1",#N/A,FALSE,"eccsum";"GRA2",#N/A,FALSE,"eccsum";"PLAN",#N/A,FALSE,"dodsalsum";"grap1",#N/A,FALSE,"dodsalsum";"graph2",#N/A,FALSE,"dodsalsum";"PLAN",#N/A,FALSE,"b&amp;rsum";"graph1",#N/A,FALSE,"b&amp;rsum";"graph2",#N/A,FALSE,"b&amp;rsum";"PLAN",#N/A,FALSE,"petronsum";"graph1",#N/A,FALSE,"petronsum";"graph2",#N/A,FALSE,"petronsum";"PLAN",#N/A,FALSE,"gdcsum";"graph1",#N/A,FALSE,"gdcsum";"graph2",#N/A,FALSE,"gdcsum";#N/A,#N/A,FALSE,"ubelsum";"PLAN",#N/A,FALSE,"othersum";"GRA1",#N/A,FALSE,"othersum";"GRA2",#N/A,FALSE,"othersum"}</definedName>
    <definedName name="anal" hidden="1">{#N/A,#N/A,FALSE,"Pipg_cover";#N/A,#N/A,FALSE,"Pipe-mat";#N/A,#N/A,FALSE,"piplqd";#N/A,#N/A,FALSE,"planload";#N/A,#N/A,FALSE,"pipload";#N/A,#N/A,FALSE,"cumic";#N/A,#N/A,FALSE,"cumliq";#N/A,#N/A,FALSE,"cumcont";#N/A,#N/A,FALSE,"contmonth";"PLAN",#N/A,FALSE,"oresreqsum";"GRA1",#N/A,FALSE,"oresreqsum";"GRA2",#N/A,FALSE,"oresreqsum";#N/A,#N/A,FALSE,"welders";"PLAN",#N/A,FALSE,"eccsum";"GRA1",#N/A,FALSE,"eccsum";"GRA2",#N/A,FALSE,"eccsum";"PLAN",#N/A,FALSE,"dodsalsum";"grap1",#N/A,FALSE,"dodsalsum";"graph2",#N/A,FALSE,"dodsalsum";"PLAN",#N/A,FALSE,"b&amp;rsum";"graph1",#N/A,FALSE,"b&amp;rsum";"graph2",#N/A,FALSE,"b&amp;rsum";"PLAN",#N/A,FALSE,"petronsum";"graph1",#N/A,FALSE,"petronsum";"graph2",#N/A,FALSE,"petronsum";"PLAN",#N/A,FALSE,"gdcsum";"graph1",#N/A,FALSE,"gdcsum";"graph2",#N/A,FALSE,"gdcsum";#N/A,#N/A,FALSE,"ubelsum";"PLAN",#N/A,FALSE,"othersum";"GRA1",#N/A,FALSE,"othersum";"GRA2",#N/A,FALSE,"othersum"}</definedName>
    <definedName name="annex123">#N/A</definedName>
    <definedName name="Annx123">#N/A</definedName>
    <definedName name="anscount" hidden="1">1</definedName>
    <definedName name="ANVI1" localSheetId="1">#REF!</definedName>
    <definedName name="ANVI1">#REF!</definedName>
    <definedName name="AP" localSheetId="1">#REF!</definedName>
    <definedName name="AP">#REF!</definedName>
    <definedName name="ARA_Threshold" localSheetId="1">#REF!</definedName>
    <definedName name="ARA_Threshold">#REF!</definedName>
    <definedName name="archana">#N/A</definedName>
    <definedName name="area" localSheetId="1">#REF!</definedName>
    <definedName name="area">#REF!</definedName>
    <definedName name="area3" localSheetId="1">#REF!,#REF!,#REF!,#REF!,#REF!,#REF!,#REF!,#REF!,#REF!,#REF!</definedName>
    <definedName name="area3">#REF!,#REF!,#REF!,#REF!,#REF!,#REF!,#REF!,#REF!,#REF!,#REF!</definedName>
    <definedName name="ARP_Threshold" localSheetId="1">#REF!</definedName>
    <definedName name="ARP_Threshold">#REF!</definedName>
    <definedName name="ARS" localSheetId="1">#REF!</definedName>
    <definedName name="ARS" localSheetId="0">#REF!</definedName>
    <definedName name="ARS" localSheetId="2">#REF!</definedName>
    <definedName name="ARS">#REF!</definedName>
    <definedName name="arun" localSheetId="1">#REF!</definedName>
    <definedName name="arun">#REF!</definedName>
    <definedName name="as">#N/A</definedName>
    <definedName name="AS2DocOpenMode" hidden="1">"AS2DocumentEdit"</definedName>
    <definedName name="AS2ReportLS" hidden="1">1</definedName>
    <definedName name="AS2StaticLS" localSheetId="1" hidden="1">#REF!</definedName>
    <definedName name="AS2StaticLS" hidden="1">#REF!</definedName>
    <definedName name="AS2SyncStepLS" hidden="1">0</definedName>
    <definedName name="AS2TickmarkLS" localSheetId="1" hidden="1">#REF!</definedName>
    <definedName name="AS2TickmarkLS" hidden="1">#REF!</definedName>
    <definedName name="AS2VersionLS" hidden="1">300</definedName>
    <definedName name="asa" localSheetId="1" hidden="1">{#N/A,#N/A,FALSE,"COVER1.XLS ";#N/A,#N/A,FALSE,"RACT1.XLS";#N/A,#N/A,FALSE,"RACT2.XLS";#N/A,#N/A,FALSE,"ECCMP";#N/A,#N/A,FALSE,"WELDER.XLS"}</definedName>
    <definedName name="asa" hidden="1">{#N/A,#N/A,FALSE,"COVER1.XLS ";#N/A,#N/A,FALSE,"RACT1.XLS";#N/A,#N/A,FALSE,"RACT2.XLS";#N/A,#N/A,FALSE,"ECCMP";#N/A,#N/A,FALSE,"WELDER.XLS"}</definedName>
    <definedName name="asad" localSheetId="1" hidden="1">{#N/A,#N/A,FALSE,"str_title";#N/A,#N/A,FALSE,"SUM";#N/A,#N/A,FALSE,"Scope";#N/A,#N/A,FALSE,"PIE-Jn";#N/A,#N/A,FALSE,"PIE-Jn_Hz";#N/A,#N/A,FALSE,"Liq_Plan";#N/A,#N/A,FALSE,"S_Curve";#N/A,#N/A,FALSE,"Liq_Prof";#N/A,#N/A,FALSE,"Man_Pwr";#N/A,#N/A,FALSE,"Man_Prof"}</definedName>
    <definedName name="asad" hidden="1">{#N/A,#N/A,FALSE,"str_title";#N/A,#N/A,FALSE,"SUM";#N/A,#N/A,FALSE,"Scope";#N/A,#N/A,FALSE,"PIE-Jn";#N/A,#N/A,FALSE,"PIE-Jn_Hz";#N/A,#N/A,FALSE,"Liq_Plan";#N/A,#N/A,FALSE,"S_Curve";#N/A,#N/A,FALSE,"Liq_Prof";#N/A,#N/A,FALSE,"Man_Pwr";#N/A,#N/A,FALSE,"Man_Prof"}</definedName>
    <definedName name="asd" localSheetId="1">#REF!</definedName>
    <definedName name="asd">#REF!</definedName>
    <definedName name="asdf1">#N/A</definedName>
    <definedName name="asdfdasfsda">#N/A</definedName>
    <definedName name="ASHOKFA" localSheetId="1">#REF!</definedName>
    <definedName name="ASHOKFA">#REF!</definedName>
    <definedName name="ass" localSheetId="1">#REF!</definedName>
    <definedName name="ass">#REF!</definedName>
    <definedName name="assa" localSheetId="1" hidden="1">{#N/A,#N/A,FALSE,"Pipg_cover";#N/A,#N/A,FALSE,"Pipe-mat";#N/A,#N/A,FALSE,"piplqd";#N/A,#N/A,FALSE,"planload";#N/A,#N/A,FALSE,"pipload";#N/A,#N/A,FALSE,"cumic";#N/A,#N/A,FALSE,"cumliq";#N/A,#N/A,FALSE,"cumcont";#N/A,#N/A,FALSE,"contmonth";"PLAN",#N/A,FALSE,"oresreqsum";"GRA1",#N/A,FALSE,"oresreqsum";"GRA2",#N/A,FALSE,"oresreqsum";#N/A,#N/A,FALSE,"welders";"PLAN",#N/A,FALSE,"eccsum";"GRA1",#N/A,FALSE,"eccsum";"GRA2",#N/A,FALSE,"eccsum";"PLAN",#N/A,FALSE,"dodsalsum";"grap1",#N/A,FALSE,"dodsalsum";"graph2",#N/A,FALSE,"dodsalsum";"PLAN",#N/A,FALSE,"b&amp;rsum";"graph1",#N/A,FALSE,"b&amp;rsum";"graph2",#N/A,FALSE,"b&amp;rsum";"PLAN",#N/A,FALSE,"petronsum";"graph1",#N/A,FALSE,"petronsum";"graph2",#N/A,FALSE,"petronsum";"PLAN",#N/A,FALSE,"gdcsum";"graph1",#N/A,FALSE,"gdcsum";"graph2",#N/A,FALSE,"gdcsum";#N/A,#N/A,FALSE,"ubelsum";"PLAN",#N/A,FALSE,"othersum";"GRA1",#N/A,FALSE,"othersum";"GRA2",#N/A,FALSE,"othersum"}</definedName>
    <definedName name="assa" hidden="1">{#N/A,#N/A,FALSE,"Pipg_cover";#N/A,#N/A,FALSE,"Pipe-mat";#N/A,#N/A,FALSE,"piplqd";#N/A,#N/A,FALSE,"planload";#N/A,#N/A,FALSE,"pipload";#N/A,#N/A,FALSE,"cumic";#N/A,#N/A,FALSE,"cumliq";#N/A,#N/A,FALSE,"cumcont";#N/A,#N/A,FALSE,"contmonth";"PLAN",#N/A,FALSE,"oresreqsum";"GRA1",#N/A,FALSE,"oresreqsum";"GRA2",#N/A,FALSE,"oresreqsum";#N/A,#N/A,FALSE,"welders";"PLAN",#N/A,FALSE,"eccsum";"GRA1",#N/A,FALSE,"eccsum";"GRA2",#N/A,FALSE,"eccsum";"PLAN",#N/A,FALSE,"dodsalsum";"grap1",#N/A,FALSE,"dodsalsum";"graph2",#N/A,FALSE,"dodsalsum";"PLAN",#N/A,FALSE,"b&amp;rsum";"graph1",#N/A,FALSE,"b&amp;rsum";"graph2",#N/A,FALSE,"b&amp;rsum";"PLAN",#N/A,FALSE,"petronsum";"graph1",#N/A,FALSE,"petronsum";"graph2",#N/A,FALSE,"petronsum";"PLAN",#N/A,FALSE,"gdcsum";"graph1",#N/A,FALSE,"gdcsum";"graph2",#N/A,FALSE,"gdcsum";#N/A,#N/A,FALSE,"ubelsum";"PLAN",#N/A,FALSE,"othersum";"GRA1",#N/A,FALSE,"othersum";"GRA2",#N/A,FALSE,"othersum"}</definedName>
    <definedName name="assa1" localSheetId="1" hidden="1">{#N/A,#N/A,FALSE,"Pipg_cover";#N/A,#N/A,FALSE,"Pipe-mat";#N/A,#N/A,FALSE,"piplqd";#N/A,#N/A,FALSE,"planload";#N/A,#N/A,FALSE,"pipload";#N/A,#N/A,FALSE,"cumic";#N/A,#N/A,FALSE,"cumliq";#N/A,#N/A,FALSE,"cumcont";#N/A,#N/A,FALSE,"contmonth";"PLAN",#N/A,FALSE,"oresreqsum";"GRA1",#N/A,FALSE,"oresreqsum";"GRA2",#N/A,FALSE,"oresreqsum";#N/A,#N/A,FALSE,"welders";"PLAN",#N/A,FALSE,"eccsum";"GRA1",#N/A,FALSE,"eccsum";"GRA2",#N/A,FALSE,"eccsum";"PLAN",#N/A,FALSE,"dodsalsum";"grap1",#N/A,FALSE,"dodsalsum";"graph2",#N/A,FALSE,"dodsalsum";"PLAN",#N/A,FALSE,"b&amp;rsum";"graph1",#N/A,FALSE,"b&amp;rsum";"graph2",#N/A,FALSE,"b&amp;rsum";"PLAN",#N/A,FALSE,"petronsum";"graph1",#N/A,FALSE,"petronsum";"graph2",#N/A,FALSE,"petronsum";"PLAN",#N/A,FALSE,"gdcsum";"graph1",#N/A,FALSE,"gdcsum";"graph2",#N/A,FALSE,"gdcsum";#N/A,#N/A,FALSE,"ubelsum";"PLAN",#N/A,FALSE,"othersum";"GRA1",#N/A,FALSE,"othersum";"GRA2",#N/A,FALSE,"othersum"}</definedName>
    <definedName name="assa1" hidden="1">{#N/A,#N/A,FALSE,"Pipg_cover";#N/A,#N/A,FALSE,"Pipe-mat";#N/A,#N/A,FALSE,"piplqd";#N/A,#N/A,FALSE,"planload";#N/A,#N/A,FALSE,"pipload";#N/A,#N/A,FALSE,"cumic";#N/A,#N/A,FALSE,"cumliq";#N/A,#N/A,FALSE,"cumcont";#N/A,#N/A,FALSE,"contmonth";"PLAN",#N/A,FALSE,"oresreqsum";"GRA1",#N/A,FALSE,"oresreqsum";"GRA2",#N/A,FALSE,"oresreqsum";#N/A,#N/A,FALSE,"welders";"PLAN",#N/A,FALSE,"eccsum";"GRA1",#N/A,FALSE,"eccsum";"GRA2",#N/A,FALSE,"eccsum";"PLAN",#N/A,FALSE,"dodsalsum";"grap1",#N/A,FALSE,"dodsalsum";"graph2",#N/A,FALSE,"dodsalsum";"PLAN",#N/A,FALSE,"b&amp;rsum";"graph1",#N/A,FALSE,"b&amp;rsum";"graph2",#N/A,FALSE,"b&amp;rsum";"PLAN",#N/A,FALSE,"petronsum";"graph1",#N/A,FALSE,"petronsum";"graph2",#N/A,FALSE,"petronsum";"PLAN",#N/A,FALSE,"gdcsum";"graph1",#N/A,FALSE,"gdcsum";"graph2",#N/A,FALSE,"gdcsum";#N/A,#N/A,FALSE,"ubelsum";"PLAN",#N/A,FALSE,"othersum";"GRA1",#N/A,FALSE,"othersum";"GRA2",#N/A,FALSE,"othersum"}</definedName>
    <definedName name="assal" localSheetId="1" hidden="1">{#N/A,#N/A,FALSE,"Pipg_cover";#N/A,#N/A,FALSE,"Pipe-mat";#N/A,#N/A,FALSE,"piplqd";#N/A,#N/A,FALSE,"planload";#N/A,#N/A,FALSE,"pipload";#N/A,#N/A,FALSE,"cumic";#N/A,#N/A,FALSE,"cumliq";#N/A,#N/A,FALSE,"cumcont";#N/A,#N/A,FALSE,"contmonth";"PLAN",#N/A,FALSE,"oresreqsum";"GRA1",#N/A,FALSE,"oresreqsum";"GRA2",#N/A,FALSE,"oresreqsum";#N/A,#N/A,FALSE,"welders";"PLAN",#N/A,FALSE,"eccsum";"GRA1",#N/A,FALSE,"eccsum";"GRA2",#N/A,FALSE,"eccsum";"PLAN",#N/A,FALSE,"dodsalsum";"grap1",#N/A,FALSE,"dodsalsum";"graph2",#N/A,FALSE,"dodsalsum";"PLAN",#N/A,FALSE,"b&amp;rsum";"graph1",#N/A,FALSE,"b&amp;rsum";"graph2",#N/A,FALSE,"b&amp;rsum";"PLAN",#N/A,FALSE,"petronsum";"graph1",#N/A,FALSE,"petronsum";"graph2",#N/A,FALSE,"petronsum";"PLAN",#N/A,FALSE,"gdcsum";"graph1",#N/A,FALSE,"gdcsum";"graph2",#N/A,FALSE,"gdcsum";#N/A,#N/A,FALSE,"ubelsum";"PLAN",#N/A,FALSE,"othersum";"GRA1",#N/A,FALSE,"othersum";"GRA2",#N/A,FALSE,"othersum"}</definedName>
    <definedName name="assal" hidden="1">{#N/A,#N/A,FALSE,"Pipg_cover";#N/A,#N/A,FALSE,"Pipe-mat";#N/A,#N/A,FALSE,"piplqd";#N/A,#N/A,FALSE,"planload";#N/A,#N/A,FALSE,"pipload";#N/A,#N/A,FALSE,"cumic";#N/A,#N/A,FALSE,"cumliq";#N/A,#N/A,FALSE,"cumcont";#N/A,#N/A,FALSE,"contmonth";"PLAN",#N/A,FALSE,"oresreqsum";"GRA1",#N/A,FALSE,"oresreqsum";"GRA2",#N/A,FALSE,"oresreqsum";#N/A,#N/A,FALSE,"welders";"PLAN",#N/A,FALSE,"eccsum";"GRA1",#N/A,FALSE,"eccsum";"GRA2",#N/A,FALSE,"eccsum";"PLAN",#N/A,FALSE,"dodsalsum";"grap1",#N/A,FALSE,"dodsalsum";"graph2",#N/A,FALSE,"dodsalsum";"PLAN",#N/A,FALSE,"b&amp;rsum";"graph1",#N/A,FALSE,"b&amp;rsum";"graph2",#N/A,FALSE,"b&amp;rsum";"PLAN",#N/A,FALSE,"petronsum";"graph1",#N/A,FALSE,"petronsum";"graph2",#N/A,FALSE,"petronsum";"PLAN",#N/A,FALSE,"gdcsum";"graph1",#N/A,FALSE,"gdcsum";"graph2",#N/A,FALSE,"gdcsum";#N/A,#N/A,FALSE,"ubelsum";"PLAN",#N/A,FALSE,"othersum";"GRA1",#N/A,FALSE,"othersum";"GRA2",#N/A,FALSE,"othersum"}</definedName>
    <definedName name="Assumptions" localSheetId="1">#REF!</definedName>
    <definedName name="Assumptions">#REF!</definedName>
    <definedName name="AUDFEB08" localSheetId="1">#REF!</definedName>
    <definedName name="AUDFEB08">#REF!</definedName>
    <definedName name="AUDJUNE08" localSheetId="1">#REF!</definedName>
    <definedName name="AUDJUNE08">#REF!</definedName>
    <definedName name="AUDMAY08" localSheetId="1">#REF!</definedName>
    <definedName name="AUDMAY08">#REF!</definedName>
    <definedName name="AUDOCT08" localSheetId="1">#REF!</definedName>
    <definedName name="AUDOCT08">#REF!</definedName>
    <definedName name="ay" localSheetId="1">#REF!</definedName>
    <definedName name="ay">#REF!</definedName>
    <definedName name="AZ" localSheetId="1">#REF!</definedName>
    <definedName name="AZ">#REF!</definedName>
    <definedName name="B" localSheetId="1">#REF!</definedName>
    <definedName name="B" localSheetId="0">#REF!</definedName>
    <definedName name="B" localSheetId="2">#REF!</definedName>
    <definedName name="B">#REF!</definedName>
    <definedName name="BALANCE" localSheetId="1">#REF!</definedName>
    <definedName name="BALANCE">#REF!</definedName>
    <definedName name="Balsheet" localSheetId="1">#REF!</definedName>
    <definedName name="Balsheet">#REF!</definedName>
    <definedName name="Bank_Report" localSheetId="1">#REF!</definedName>
    <definedName name="Bank_Report" localSheetId="0">#REF!</definedName>
    <definedName name="Bank_Report" localSheetId="2">#REF!</definedName>
    <definedName name="Bank_Report">#REF!</definedName>
    <definedName name="base">1</definedName>
    <definedName name="bbb" localSheetId="1" hidden="1">{#N/A,#N/A,FALSE,"COVER.XLS";#N/A,#N/A,FALSE,"RACT1.XLS";#N/A,#N/A,FALSE,"RACT2.XLS";#N/A,#N/A,FALSE,"ECCMP";#N/A,#N/A,FALSE,"WELDER.XLS"}</definedName>
    <definedName name="bbb" hidden="1">{#N/A,#N/A,FALSE,"COVER.XLS";#N/A,#N/A,FALSE,"RACT1.XLS";#N/A,#N/A,FALSE,"RACT2.XLS";#N/A,#N/A,FALSE,"ECCMP";#N/A,#N/A,FALSE,"WELDER.XLS"}</definedName>
    <definedName name="Beg_Bal" localSheetId="1">#REF!</definedName>
    <definedName name="Beg_Bal">#REF!</definedName>
    <definedName name="BG_Del" hidden="1">15</definedName>
    <definedName name="BG_Ins" hidden="1">4</definedName>
    <definedName name="BG_Mod" hidden="1">6</definedName>
    <definedName name="board">#N/A</definedName>
    <definedName name="bom." localSheetId="1">#REF!</definedName>
    <definedName name="bom.">#REF!</definedName>
    <definedName name="BRS" localSheetId="1">#REF!</definedName>
    <definedName name="BRS">#REF!</definedName>
    <definedName name="bs" localSheetId="1">#REF!</definedName>
    <definedName name="bs" localSheetId="0">#REF!</definedName>
    <definedName name="bs" localSheetId="2">#REF!</definedName>
    <definedName name="bs">#REF!</definedName>
    <definedName name="bus" localSheetId="1">#REF!</definedName>
    <definedName name="bus">#REF!</definedName>
    <definedName name="Businfo" localSheetId="1">#REF!</definedName>
    <definedName name="Businfo">#REF!</definedName>
    <definedName name="BV" localSheetId="1">#REF!</definedName>
    <definedName name="BV">#REF!</definedName>
    <definedName name="C_" localSheetId="1">#REF!</definedName>
    <definedName name="C_" localSheetId="0">#REF!</definedName>
    <definedName name="C_" localSheetId="2">#REF!</definedName>
    <definedName name="C_">#REF!</definedName>
    <definedName name="CADJUNE08" localSheetId="1">#REF!</definedName>
    <definedName name="CADJUNE08">#REF!</definedName>
    <definedName name="CADOCT08" localSheetId="1">#REF!</definedName>
    <definedName name="CADOCT08">#REF!</definedName>
    <definedName name="capital" localSheetId="1">#REF!</definedName>
    <definedName name="capital">#REF!</definedName>
    <definedName name="capitaladj" localSheetId="1">#REF!</definedName>
    <definedName name="capitaladj">#REF!</definedName>
    <definedName name="capitalc" localSheetId="1">#REF!</definedName>
    <definedName name="capitalc">#REF!</definedName>
    <definedName name="capitalp" localSheetId="1">#REF!</definedName>
    <definedName name="capitalp">#REF!</definedName>
    <definedName name="Car_Cost" localSheetId="1">#REF!</definedName>
    <definedName name="Car_Cost">#REF!</definedName>
    <definedName name="Car_Cost_1" localSheetId="1">#REF!</definedName>
    <definedName name="Car_Cost_1">#REF!</definedName>
    <definedName name="Car_Cost_2" localSheetId="1">#REF!</definedName>
    <definedName name="Car_Cost_2">#REF!</definedName>
    <definedName name="case" localSheetId="1">#REF!</definedName>
    <definedName name="case">#REF!</definedName>
    <definedName name="cashflow" localSheetId="1">#REF!</definedName>
    <definedName name="cashflow" localSheetId="0">#REF!</definedName>
    <definedName name="cashflow" localSheetId="2">#REF!</definedName>
    <definedName name="cashflow">#REF!</definedName>
    <definedName name="cbu" localSheetId="1" hidden="1">{#N/A,#N/A,FALSE,"COVER.XLS";#N/A,#N/A,FALSE,"RACT1.XLS";#N/A,#N/A,FALSE,"RACT2.XLS";#N/A,#N/A,FALSE,"ECCMP";#N/A,#N/A,FALSE,"WELDER.XLS"}</definedName>
    <definedName name="cbu" hidden="1">{#N/A,#N/A,FALSE,"COVER.XLS";#N/A,#N/A,FALSE,"RACT1.XLS";#N/A,#N/A,FALSE,"RACT2.XLS";#N/A,#N/A,FALSE,"ECCMP";#N/A,#N/A,FALSE,"WELDER.XLS"}</definedName>
    <definedName name="ccc">#N/A</definedName>
    <definedName name="cd" localSheetId="1" hidden="1">{#N/A,#N/A,FALSE,"consu_cover";#N/A,#N/A,FALSE,"consu_strategy";#N/A,#N/A,FALSE,"consu_flow";#N/A,#N/A,FALSE,"Summary_reqmt";#N/A,#N/A,FALSE,"field_ppg";#N/A,#N/A,FALSE,"ppg_shop";#N/A,#N/A,FALSE,"strl";#N/A,#N/A,FALSE,"tankages";#N/A,#N/A,FALSE,"gases"}</definedName>
    <definedName name="cd" hidden="1">{#N/A,#N/A,FALSE,"consu_cover";#N/A,#N/A,FALSE,"consu_strategy";#N/A,#N/A,FALSE,"consu_flow";#N/A,#N/A,FALSE,"Summary_reqmt";#N/A,#N/A,FALSE,"field_ppg";#N/A,#N/A,FALSE,"ppg_shop";#N/A,#N/A,FALSE,"strl";#N/A,#N/A,FALSE,"tankages";#N/A,#N/A,FALSE,"gases"}</definedName>
    <definedName name="CDIPTS" localSheetId="1">#REF!</definedName>
    <definedName name="CDIPTS">#REF!</definedName>
    <definedName name="cdu" localSheetId="1" hidden="1">{#N/A,#N/A,FALSE,"COVER.XLS";#N/A,#N/A,FALSE,"RACT1.XLS";#N/A,#N/A,FALSE,"RACT2.XLS";#N/A,#N/A,FALSE,"ECCMP";#N/A,#N/A,FALSE,"WELDER.XLS"}</definedName>
    <definedName name="cdu" hidden="1">{#N/A,#N/A,FALSE,"COVER.XLS";#N/A,#N/A,FALSE,"RACT1.XLS";#N/A,#N/A,FALSE,"RACT2.XLS";#N/A,#N/A,FALSE,"ECCMP";#N/A,#N/A,FALSE,"WELDER.XLS"}</definedName>
    <definedName name="ch" localSheetId="1">#REF!</definedName>
    <definedName name="ch" localSheetId="0">#REF!</definedName>
    <definedName name="ch" localSheetId="2">#REF!</definedName>
    <definedName name="ch">#REF!</definedName>
    <definedName name="ChallanDatabase" localSheetId="1">#REF!</definedName>
    <definedName name="ChallanDatabase">#REF!</definedName>
    <definedName name="ChartCaptions" localSheetId="1">#REF!</definedName>
    <definedName name="ChartCaptions">#REF!</definedName>
    <definedName name="ChartingArea" localSheetId="1">#REF!,#REF!</definedName>
    <definedName name="ChartingArea">#REF!,#REF!</definedName>
    <definedName name="ChartingLabels" localSheetId="1">#REF!</definedName>
    <definedName name="ChartingLabels">#REF!</definedName>
    <definedName name="CHFFEB08" localSheetId="1">#REF!</definedName>
    <definedName name="CHFFEB08">#REF!</definedName>
    <definedName name="CHFJUNE08" localSheetId="1">#REF!</definedName>
    <definedName name="CHFJUNE08">#REF!</definedName>
    <definedName name="CHFMAY08" localSheetId="1">#REF!</definedName>
    <definedName name="CHFMAY08">#REF!</definedName>
    <definedName name="CHFOCT08" localSheetId="1">#REF!</definedName>
    <definedName name="CHFOCT08">#REF!</definedName>
    <definedName name="chhmail" localSheetId="1">#REF!</definedName>
    <definedName name="chhmail" localSheetId="0">#REF!</definedName>
    <definedName name="chhmail" localSheetId="2">#REF!</definedName>
    <definedName name="chhmail">#REF!</definedName>
    <definedName name="Chiplun_Drills" localSheetId="1">#REF!</definedName>
    <definedName name="Chiplun_Drills" localSheetId="0">#REF!</definedName>
    <definedName name="Chiplun_Drills" localSheetId="2">#REF!</definedName>
    <definedName name="Chiplun_Drills">#REF!</definedName>
    <definedName name="Chiplun_Files" localSheetId="1">#REF!</definedName>
    <definedName name="Chiplun_Files" localSheetId="0">#REF!</definedName>
    <definedName name="Chiplun_Files" localSheetId="2">#REF!</definedName>
    <definedName name="Chiplun_Files">#REF!</definedName>
    <definedName name="CIIT" localSheetId="1">#REF!</definedName>
    <definedName name="CIIT">#REF!</definedName>
    <definedName name="CIL" localSheetId="1">#REF!</definedName>
    <definedName name="CIL">#REF!</definedName>
    <definedName name="CircleName" localSheetId="1">#REF!</definedName>
    <definedName name="CircleName">#REF!</definedName>
    <definedName name="City" localSheetId="1">#REF!</definedName>
    <definedName name="City">#REF!</definedName>
    <definedName name="CityName" localSheetId="1">#REF!</definedName>
    <definedName name="CityName">#REF!</definedName>
    <definedName name="CL" localSheetId="1">#REF!</definedName>
    <definedName name="CL" localSheetId="0">#REF!</definedName>
    <definedName name="CL" localSheetId="2">#REF!</definedName>
    <definedName name="CL">#REF!</definedName>
    <definedName name="CLAUSE21" localSheetId="1">#REF!</definedName>
    <definedName name="CLAUSE21" localSheetId="0">#REF!</definedName>
    <definedName name="CLAUSE21" localSheetId="2">#REF!</definedName>
    <definedName name="CLAUSE21">#REF!</definedName>
    <definedName name="clusters" localSheetId="1">#REF!</definedName>
    <definedName name="clusters">#REF!</definedName>
    <definedName name="code" localSheetId="1">#REF!</definedName>
    <definedName name="code">#REF!</definedName>
    <definedName name="Combined" localSheetId="1">#REF!</definedName>
    <definedName name="Combined" localSheetId="0">#REF!</definedName>
    <definedName name="Combined" localSheetId="2">#REF!</definedName>
    <definedName name="Combined">#REF!</definedName>
    <definedName name="company" localSheetId="1">#REF!</definedName>
    <definedName name="company">#REF!</definedName>
    <definedName name="Complex" localSheetId="1">#REF!</definedName>
    <definedName name="Complex">#REF!</definedName>
    <definedName name="Computer_depn_rate" localSheetId="1">#REF!</definedName>
    <definedName name="Computer_depn_rate">#REF!</definedName>
    <definedName name="conv" localSheetId="1">#REF!</definedName>
    <definedName name="conv">#REF!</definedName>
    <definedName name="conv_usd" localSheetId="1">#REF!</definedName>
    <definedName name="conv_usd">#REF!</definedName>
    <definedName name="Cost_of_Vehicles" localSheetId="1">#REF!</definedName>
    <definedName name="Cost_of_Vehicles">#REF!</definedName>
    <definedName name="COSTOFPRODUCTION" localSheetId="1">#REF!</definedName>
    <definedName name="COSTOFPRODUCTION" localSheetId="0">#REF!</definedName>
    <definedName name="COSTOFPRODUCTION" localSheetId="2">#REF!</definedName>
    <definedName name="COSTOFPRODUCTION">#REF!</definedName>
    <definedName name="costperunit" localSheetId="1">#REF!</definedName>
    <definedName name="costperunit" localSheetId="0">#REF!</definedName>
    <definedName name="costperunit" localSheetId="2">#REF!</definedName>
    <definedName name="costperunit">#REF!</definedName>
    <definedName name="costperunit5" localSheetId="1">#REF!:#REF!</definedName>
    <definedName name="costperunit5">#REF!:#REF!</definedName>
    <definedName name="COTTON_AVAIL" localSheetId="1">#REF!</definedName>
    <definedName name="COTTON_AVAIL" localSheetId="0">#REF!</definedName>
    <definedName name="COTTON_AVAIL" localSheetId="2">#REF!</definedName>
    <definedName name="COTTON_AVAIL">#REF!</definedName>
    <definedName name="cr">10000000</definedName>
    <definedName name="CRIT" localSheetId="1" hidden="1">{#N/A,#N/A,FALSE,"consu_cover";#N/A,#N/A,FALSE,"consu_strategy";#N/A,#N/A,FALSE,"consu_flow";#N/A,#N/A,FALSE,"Summary_reqmt";#N/A,#N/A,FALSE,"field_ppg";#N/A,#N/A,FALSE,"ppg_shop";#N/A,#N/A,FALSE,"strl";#N/A,#N/A,FALSE,"tankages";#N/A,#N/A,FALSE,"gases"}</definedName>
    <definedName name="CRIT" hidden="1">{#N/A,#N/A,FALSE,"consu_cover";#N/A,#N/A,FALSE,"consu_strategy";#N/A,#N/A,FALSE,"consu_flow";#N/A,#N/A,FALSE,"Summary_reqmt";#N/A,#N/A,FALSE,"field_ppg";#N/A,#N/A,FALSE,"ppg_shop";#N/A,#N/A,FALSE,"strl";#N/A,#N/A,FALSE,"tankages";#N/A,#N/A,FALSE,"gases"}</definedName>
    <definedName name="CRITICAL" localSheetId="1" hidden="1">{#N/A,#N/A,FALSE,"consu_cover";#N/A,#N/A,FALSE,"consu_strategy";#N/A,#N/A,FALSE,"consu_flow";#N/A,#N/A,FALSE,"Summary_reqmt";#N/A,#N/A,FALSE,"field_ppg";#N/A,#N/A,FALSE,"ppg_shop";#N/A,#N/A,FALSE,"strl";#N/A,#N/A,FALSE,"tankages";#N/A,#N/A,FALSE,"gases"}</definedName>
    <definedName name="CRITICAL" hidden="1">{#N/A,#N/A,FALSE,"consu_cover";#N/A,#N/A,FALSE,"consu_strategy";#N/A,#N/A,FALSE,"consu_flow";#N/A,#N/A,FALSE,"Summary_reqmt";#N/A,#N/A,FALSE,"field_ppg";#N/A,#N/A,FALSE,"ppg_shop";#N/A,#N/A,FALSE,"strl";#N/A,#N/A,FALSE,"tankages";#N/A,#N/A,FALSE,"gases"}</definedName>
    <definedName name="CUr_mth" localSheetId="1">#REF!</definedName>
    <definedName name="CUr_mth">#REF!</definedName>
    <definedName name="CURVE" localSheetId="1" hidden="1">{#N/A,#N/A,FALSE,"COVER1.XLS ";#N/A,#N/A,FALSE,"RACT1.XLS";#N/A,#N/A,FALSE,"RACT2.XLS";#N/A,#N/A,FALSE,"ECCMP";#N/A,#N/A,FALSE,"WELDER.XLS"}</definedName>
    <definedName name="CURVE" hidden="1">{#N/A,#N/A,FALSE,"COVER1.XLS ";#N/A,#N/A,FALSE,"RACT1.XLS";#N/A,#N/A,FALSE,"RACT2.XLS";#N/A,#N/A,FALSE,"ECCMP";#N/A,#N/A,FALSE,"WELDER.XLS"}</definedName>
    <definedName name="cv" localSheetId="1">#REF!</definedName>
    <definedName name="cv">#REF!</definedName>
    <definedName name="daa">#N/A</definedName>
    <definedName name="dad">#N/A</definedName>
    <definedName name="Data" localSheetId="1">#REF!</definedName>
    <definedName name="Data">#REF!</definedName>
    <definedName name="Data_blore" localSheetId="1">OFFSET(#REF!,0,0,COUNTA(#REF!),COUNTA(#REF!))</definedName>
    <definedName name="Data_blore">OFFSET(#REF!,0,0,COUNTA(#REF!),COUNTA(#REF!))</definedName>
    <definedName name="data_chnai" localSheetId="1">OFFSET(#REF!,0,0,COUNTA(#REF!),COUNTA(#REF!))</definedName>
    <definedName name="data_chnai">OFFSET(#REF!,0,0,COUNTA(#REF!),COUNTA(#REF!))</definedName>
    <definedName name="data_pune" localSheetId="1">OFFSET(#REF!,0,0,COUNTA(#REF!),COUNTA(#REF!))</definedName>
    <definedName name="data_pune">OFFSET(#REF!,0,0,COUNTA(#REF!),COUNTA(#REF!))</definedName>
    <definedName name="Data0607" localSheetId="1">#REF!</definedName>
    <definedName name="Data0607">#REF!</definedName>
    <definedName name="Data0708" localSheetId="1">#REF!</definedName>
    <definedName name="Data0708">#REF!</definedName>
    <definedName name="_xlnm.Database" localSheetId="1">#REF!</definedName>
    <definedName name="_xlnm.Database" localSheetId="0">#REF!</definedName>
    <definedName name="_xlnm.Database" localSheetId="2">#REF!</definedName>
    <definedName name="_xlnm.Database">#REF!</definedName>
    <definedName name="datta" localSheetId="1">#REF!</definedName>
    <definedName name="datta">#REF!</definedName>
    <definedName name="Days">365</definedName>
    <definedName name="dd" localSheetId="1" hidden="1">{#N/A,#N/A,FALSE,"Pipg_cover";#N/A,#N/A,FALSE,"Pipe-mat";#N/A,#N/A,FALSE,"piplqd";#N/A,#N/A,FALSE,"planload";#N/A,#N/A,FALSE,"pipload";#N/A,#N/A,FALSE,"cumic";#N/A,#N/A,FALSE,"cumliq";#N/A,#N/A,FALSE,"cumcont";#N/A,#N/A,FALSE,"contmonth";"PLAN",#N/A,FALSE,"oresreqsum";"GRA1",#N/A,FALSE,"oresreqsum";"GRA2",#N/A,FALSE,"oresreqsum";#N/A,#N/A,FALSE,"welders";"PLAN",#N/A,FALSE,"eccsum";"GRA1",#N/A,FALSE,"eccsum";"GRA2",#N/A,FALSE,"eccsum";"PLAN",#N/A,FALSE,"dodsalsum";"grap1",#N/A,FALSE,"dodsalsum";"graph2",#N/A,FALSE,"dodsalsum";"PLAN",#N/A,FALSE,"b&amp;rsum";"graph1",#N/A,FALSE,"b&amp;rsum";"graph2",#N/A,FALSE,"b&amp;rsum";"PLAN",#N/A,FALSE,"petronsum";"graph1",#N/A,FALSE,"petronsum";"graph2",#N/A,FALSE,"petronsum";"PLAN",#N/A,FALSE,"gdcsum";"graph1",#N/A,FALSE,"gdcsum";"graph2",#N/A,FALSE,"gdcsum";#N/A,#N/A,FALSE,"ubelsum";"PLAN",#N/A,FALSE,"othersum";"GRA1",#N/A,FALSE,"othersum";"GRA2",#N/A,FALSE,"othersum"}</definedName>
    <definedName name="dd" hidden="1">{#N/A,#N/A,FALSE,"Pipg_cover";#N/A,#N/A,FALSE,"Pipe-mat";#N/A,#N/A,FALSE,"piplqd";#N/A,#N/A,FALSE,"planload";#N/A,#N/A,FALSE,"pipload";#N/A,#N/A,FALSE,"cumic";#N/A,#N/A,FALSE,"cumliq";#N/A,#N/A,FALSE,"cumcont";#N/A,#N/A,FALSE,"contmonth";"PLAN",#N/A,FALSE,"oresreqsum";"GRA1",#N/A,FALSE,"oresreqsum";"GRA2",#N/A,FALSE,"oresreqsum";#N/A,#N/A,FALSE,"welders";"PLAN",#N/A,FALSE,"eccsum";"GRA1",#N/A,FALSE,"eccsum";"GRA2",#N/A,FALSE,"eccsum";"PLAN",#N/A,FALSE,"dodsalsum";"grap1",#N/A,FALSE,"dodsalsum";"graph2",#N/A,FALSE,"dodsalsum";"PLAN",#N/A,FALSE,"b&amp;rsum";"graph1",#N/A,FALSE,"b&amp;rsum";"graph2",#N/A,FALSE,"b&amp;rsum";"PLAN",#N/A,FALSE,"petronsum";"graph1",#N/A,FALSE,"petronsum";"graph2",#N/A,FALSE,"petronsum";"PLAN",#N/A,FALSE,"gdcsum";"graph1",#N/A,FALSE,"gdcsum";"graph2",#N/A,FALSE,"gdcsum";#N/A,#N/A,FALSE,"ubelsum";"PLAN",#N/A,FALSE,"othersum";"GRA1",#N/A,FALSE,"othersum";"GRA2",#N/A,FALSE,"othersum"}</definedName>
    <definedName name="ddd" localSheetId="1">#REF!</definedName>
    <definedName name="ddd">#REF!</definedName>
    <definedName name="dddfd">#N/A</definedName>
    <definedName name="DDK" localSheetId="1">#REF!</definedName>
    <definedName name="DDK">#REF!</definedName>
    <definedName name="DEFECTIVE" localSheetId="1">#REF!</definedName>
    <definedName name="DEFECTIVE" localSheetId="0">#REF!</definedName>
    <definedName name="DEFECTIVE" localSheetId="2">#REF!</definedName>
    <definedName name="DEFECTIVE">#REF!</definedName>
    <definedName name="deftax_print" localSheetId="1">#REF!</definedName>
    <definedName name="deftax_print" localSheetId="0">#REF!</definedName>
    <definedName name="deftax_print" localSheetId="2">#REF!</definedName>
    <definedName name="deftax_print">#REF!</definedName>
    <definedName name="Delhi" localSheetId="1">#REF!</definedName>
    <definedName name="Delhi">#REF!</definedName>
    <definedName name="den">#REF!</definedName>
    <definedName name="DETAILED" localSheetId="1">#REF!</definedName>
    <definedName name="DETAILED">#REF!</definedName>
    <definedName name="DFD" localSheetId="1">#REF!</definedName>
    <definedName name="DFD">#REF!</definedName>
    <definedName name="dfdsfsd">#N/A</definedName>
    <definedName name="dfsdfs">#N/A</definedName>
    <definedName name="dg" localSheetId="1" hidden="1">{#N/A,#N/A,FALSE,"COVER.XLS";#N/A,#N/A,FALSE,"RACT1.XLS";#N/A,#N/A,FALSE,"RACT2.XLS";#N/A,#N/A,FALSE,"ECCMP";#N/A,#N/A,FALSE,"WELDER.XLS"}</definedName>
    <definedName name="dg" hidden="1">{#N/A,#N/A,FALSE,"COVER.XLS";#N/A,#N/A,FALSE,"RACT1.XLS";#N/A,#N/A,FALSE,"RACT2.XLS";#N/A,#N/A,FALSE,"ECCMP";#N/A,#N/A,FALSE,"WELDER.XLS"}</definedName>
    <definedName name="dgfgfd" localSheetId="1" hidden="1">{#N/A,#N/A,FALSE,"COVER.XLS";#N/A,#N/A,FALSE,"RACT1.XLS";#N/A,#N/A,FALSE,"RACT2.XLS";#N/A,#N/A,FALSE,"ECCMP";#N/A,#N/A,FALSE,"WELDER.XLS"}</definedName>
    <definedName name="dgfgfd" hidden="1">{#N/A,#N/A,FALSE,"COVER.XLS";#N/A,#N/A,FALSE,"RACT1.XLS";#N/A,#N/A,FALSE,"RACT2.XLS";#N/A,#N/A,FALSE,"ECCMP";#N/A,#N/A,FALSE,"WELDER.XLS"}</definedName>
    <definedName name="dhiraj" localSheetId="1">#REF!</definedName>
    <definedName name="dhiraj">#REF!</definedName>
    <definedName name="Difference" localSheetId="1">#REF!</definedName>
    <definedName name="Difference">#REF!</definedName>
    <definedName name="Disaggregations" localSheetId="1">#REF!</definedName>
    <definedName name="Disaggregations">#REF!</definedName>
    <definedName name="dn" localSheetId="1" hidden="1">{#N/A,#N/A,FALSE,"COVER1.XLS ";#N/A,#N/A,FALSE,"RACT1.XLS";#N/A,#N/A,FALSE,"RACT2.XLS";#N/A,#N/A,FALSE,"ECCMP";#N/A,#N/A,FALSE,"WELDER.XLS"}</definedName>
    <definedName name="dn" hidden="1">{#N/A,#N/A,FALSE,"COVER1.XLS ";#N/A,#N/A,FALSE,"RACT1.XLS";#N/A,#N/A,FALSE,"RACT2.XLS";#N/A,#N/A,FALSE,"ECCMP";#N/A,#N/A,FALSE,"WELDER.XLS"}</definedName>
    <definedName name="DNKQ">#N/A</definedName>
    <definedName name="DP" localSheetId="1">#REF!</definedName>
    <definedName name="DP" localSheetId="0">#REF!</definedName>
    <definedName name="DP" localSheetId="2">#REF!</definedName>
    <definedName name="DP">#REF!</definedName>
    <definedName name="DPL" localSheetId="1">#REF!</definedName>
    <definedName name="DPL" localSheetId="0">#REF!</definedName>
    <definedName name="DPL" localSheetId="2">#REF!</definedName>
    <definedName name="DPL">#REF!</definedName>
    <definedName name="Drills_Combine" localSheetId="1">#REF!</definedName>
    <definedName name="Drills_Combine" localSheetId="0">#REF!</definedName>
    <definedName name="Drills_Combine" localSheetId="2">#REF!</definedName>
    <definedName name="Drills_Combine">#REF!</definedName>
    <definedName name="ds" localSheetId="1" hidden="1">{#N/A,#N/A,FALSE,"str_title";#N/A,#N/A,FALSE,"SUM";#N/A,#N/A,FALSE,"Scope";#N/A,#N/A,FALSE,"PIE-Jn";#N/A,#N/A,FALSE,"PIE-Jn_Hz";#N/A,#N/A,FALSE,"Liq_Plan";#N/A,#N/A,FALSE,"S_Curve";#N/A,#N/A,FALSE,"Liq_Prof";#N/A,#N/A,FALSE,"Man_Pwr";#N/A,#N/A,FALSE,"Man_Prof"}</definedName>
    <definedName name="ds" hidden="1">{#N/A,#N/A,FALSE,"str_title";#N/A,#N/A,FALSE,"SUM";#N/A,#N/A,FALSE,"Scope";#N/A,#N/A,FALSE,"PIE-Jn";#N/A,#N/A,FALSE,"PIE-Jn_Hz";#N/A,#N/A,FALSE,"Liq_Plan";#N/A,#N/A,FALSE,"S_Curve";#N/A,#N/A,FALSE,"Liq_Prof";#N/A,#N/A,FALSE,"Man_Pwr";#N/A,#N/A,FALSE,"Man_Prof"}</definedName>
    <definedName name="dsadaD" localSheetId="1" hidden="1">{#N/A,#N/A,FALSE,"COVER1.XLS ";#N/A,#N/A,FALSE,"RACT1.XLS";#N/A,#N/A,FALSE,"RACT2.XLS";#N/A,#N/A,FALSE,"ECCMP";#N/A,#N/A,FALSE,"WELDER.XLS"}</definedName>
    <definedName name="dsadaD" hidden="1">{#N/A,#N/A,FALSE,"COVER1.XLS ";#N/A,#N/A,FALSE,"RACT1.XLS";#N/A,#N/A,FALSE,"RACT2.XLS";#N/A,#N/A,FALSE,"ECCMP";#N/A,#N/A,FALSE,"WELDER.XLS"}</definedName>
    <definedName name="dsfasdaf">#N/A</definedName>
    <definedName name="dsfe">#N/A</definedName>
    <definedName name="e_u" localSheetId="1">#REF!</definedName>
    <definedName name="e_u">#REF!</definedName>
    <definedName name="eatl" localSheetId="1">#REF!</definedName>
    <definedName name="eatl">#REF!</definedName>
    <definedName name="EBITDA_Bridge" localSheetId="1">#REF!</definedName>
    <definedName name="EBITDA_Bridge">#REF!</definedName>
    <definedName name="economics" localSheetId="1">#REF!</definedName>
    <definedName name="economics">#REF!</definedName>
    <definedName name="edfsdsfds">#N/A</definedName>
    <definedName name="ee" localSheetId="1" hidden="1">{"peisbl",#N/A,FALSE,"PPMAN1";"pesub",#N/A,FALSE,"PPMAN1";"megisb",#N/A,FALSE,"MEGMAN";"megii",#N/A,FALSE,"MEGMAN";"arom1",#N/A,FALSE,"aroman";"cover",#N/A,FALSE,"COVER.XLS";"elec1",#N/A,FALSE,"WPR1";"fw",#N/A,FALSE,"OSBLMAN";"md",#N/A,FALSE,"OSBLMAN";"tf",#N/A,FALSE,"OSBLMAN";"elect3",#N/A,FALSE,"WPR1";"mrs1",#N/A,FALSE,"mrsman";"mrs2",#N/A,FALSE,"mrsman";"sp1",#N/A,FALSE,"SPRMAN";"sp2",#N/A,FALSE,"SPRMAN"}</definedName>
    <definedName name="ee" hidden="1">{"peisbl",#N/A,FALSE,"PPMAN1";"pesub",#N/A,FALSE,"PPMAN1";"megisb",#N/A,FALSE,"MEGMAN";"megii",#N/A,FALSE,"MEGMAN";"arom1",#N/A,FALSE,"aroman";"cover",#N/A,FALSE,"COVER.XLS";"elec1",#N/A,FALSE,"WPR1";"fw",#N/A,FALSE,"OSBLMAN";"md",#N/A,FALSE,"OSBLMAN";"tf",#N/A,FALSE,"OSBLMAN";"elect3",#N/A,FALSE,"WPR1";"mrs1",#N/A,FALSE,"mrsman";"mrs2",#N/A,FALSE,"mrsman";"sp1",#N/A,FALSE,"SPRMAN";"sp2",#N/A,FALSE,"SPRMAN"}</definedName>
    <definedName name="eee" localSheetId="1">#REF!</definedName>
    <definedName name="eee">#REF!</definedName>
    <definedName name="eeee">#N/A</definedName>
    <definedName name="employee" localSheetId="1">#REF!</definedName>
    <definedName name="employee">#REF!</definedName>
    <definedName name="End_Bal" localSheetId="1">#REF!</definedName>
    <definedName name="End_Bal">#REF!</definedName>
    <definedName name="Entities" localSheetId="1">#REF!</definedName>
    <definedName name="Entities" localSheetId="0">#REF!</definedName>
    <definedName name="Entities" localSheetId="2">#REF!</definedName>
    <definedName name="Entities">#REF!</definedName>
    <definedName name="EURFEB08" localSheetId="1">#REF!</definedName>
    <definedName name="EURFEB08">#REF!</definedName>
    <definedName name="EURJUNE08" localSheetId="1">#REF!</definedName>
    <definedName name="EURJUNE08">#REF!</definedName>
    <definedName name="EURMAY08" localSheetId="1">#REF!</definedName>
    <definedName name="EURMAY08">#REF!</definedName>
    <definedName name="EUROCT08" localSheetId="1">#REF!</definedName>
    <definedName name="EUROCT08">#REF!</definedName>
    <definedName name="eva" localSheetId="1">#REF!</definedName>
    <definedName name="eva">#REF!</definedName>
    <definedName name="EVA_Chart" localSheetId="1">#REF!</definedName>
    <definedName name="EVA_Chart">#REF!</definedName>
    <definedName name="Excel_BuiltIn_Print_Area_0" localSheetId="1">#REF!</definedName>
    <definedName name="Excel_BuiltIn_Print_Area_0">#REF!</definedName>
    <definedName name="Excel_BuiltIn_Print_Area_0___0" localSheetId="1">#REF!</definedName>
    <definedName name="Excel_BuiltIn_Print_Area_0___0">#REF!</definedName>
    <definedName name="Excel_BuiltIn_Print_Titles_0" localSheetId="1">#REF!</definedName>
    <definedName name="Excel_BuiltIn_Print_Titles_0">#REF!</definedName>
    <definedName name="Excel_BuiltIn_Print_Titles_0___0" localSheetId="1">#REF!</definedName>
    <definedName name="Excel_BuiltIn_Print_Titles_0___0">#REF!</definedName>
    <definedName name="Expected_balance" localSheetId="1">#REF!</definedName>
    <definedName name="Expected_balance">#REF!</definedName>
    <definedName name="exprange" localSheetId="1">#REF!</definedName>
    <definedName name="exprange">#REF!</definedName>
    <definedName name="EXPS" localSheetId="1">#REF!</definedName>
    <definedName name="EXPS">#REF!</definedName>
    <definedName name="Extra_Pay" localSheetId="1">#REF!</definedName>
    <definedName name="Extra_Pay">#REF!</definedName>
    <definedName name="F" localSheetId="1">#REF!</definedName>
    <definedName name="F" localSheetId="0">#REF!</definedName>
    <definedName name="F" localSheetId="2">#REF!</definedName>
    <definedName name="F">#REF!</definedName>
    <definedName name="FA" localSheetId="1">#REF!</definedName>
    <definedName name="FA">#REF!</definedName>
    <definedName name="FABYDHARA" localSheetId="1">#REF!</definedName>
    <definedName name="FABYDHARA">#REF!</definedName>
    <definedName name="fac_hw" localSheetId="1">#REF!</definedName>
    <definedName name="fac_hw">#REF!</definedName>
    <definedName name="fac_loc" localSheetId="1">#REF!</definedName>
    <definedName name="fac_loc">#REF!</definedName>
    <definedName name="fac_sw" localSheetId="1">#REF!</definedName>
    <definedName name="fac_sw">#REF!</definedName>
    <definedName name="fasdfasdfds">#N/A</definedName>
    <definedName name="fco" localSheetId="1">#REF!</definedName>
    <definedName name="fco">#REF!</definedName>
    <definedName name="FDAGSA" localSheetId="1">#REF!</definedName>
    <definedName name="FDAGSA">#REF!</definedName>
    <definedName name="fdfd" localSheetId="1" hidden="1">{#N/A,#N/A,FALSE,"COVER.XLS";#N/A,#N/A,FALSE,"RACT1.XLS";#N/A,#N/A,FALSE,"RACT2.XLS";#N/A,#N/A,FALSE,"ECCMP";#N/A,#N/A,FALSE,"WELDER.XLS"}</definedName>
    <definedName name="fdfd" hidden="1">{#N/A,#N/A,FALSE,"COVER.XLS";#N/A,#N/A,FALSE,"RACT1.XLS";#N/A,#N/A,FALSE,"RACT2.XLS";#N/A,#N/A,FALSE,"ECCMP";#N/A,#N/A,FALSE,"WELDER.XLS"}</definedName>
    <definedName name="ffdf">#N/A</definedName>
    <definedName name="fff">#N/A</definedName>
    <definedName name="fgdgncvbn" localSheetId="1">#REF!</definedName>
    <definedName name="fgdgncvbn">#REF!</definedName>
    <definedName name="fgvbhnj" localSheetId="1">#REF!</definedName>
    <definedName name="fgvbhnj">#REF!</definedName>
    <definedName name="fhhhh" localSheetId="1" hidden="1">{#N/A,#N/A,FALSE,"str_title";#N/A,#N/A,FALSE,"SUM";#N/A,#N/A,FALSE,"Scope";#N/A,#N/A,FALSE,"PIE-Jn";#N/A,#N/A,FALSE,"PIE-Jn_Hz";#N/A,#N/A,FALSE,"Liq_Plan";#N/A,#N/A,FALSE,"S_Curve";#N/A,#N/A,FALSE,"Liq_Prof";#N/A,#N/A,FALSE,"Man_Pwr";#N/A,#N/A,FALSE,"Man_Prof"}</definedName>
    <definedName name="fhhhh" hidden="1">{#N/A,#N/A,FALSE,"str_title";#N/A,#N/A,FALSE,"SUM";#N/A,#N/A,FALSE,"Scope";#N/A,#N/A,FALSE,"PIE-Jn";#N/A,#N/A,FALSE,"PIE-Jn_Hz";#N/A,#N/A,FALSE,"Liq_Plan";#N/A,#N/A,FALSE,"S_Curve";#N/A,#N/A,FALSE,"Liq_Prof";#N/A,#N/A,FALSE,"Man_Pwr";#N/A,#N/A,FALSE,"Man_Prof"}</definedName>
    <definedName name="FINPRODN.SALESQTY" localSheetId="1">#REF!</definedName>
    <definedName name="FINPRODN.SALESQTY" localSheetId="0">#REF!</definedName>
    <definedName name="FINPRODN.SALESQTY" localSheetId="2">#REF!</definedName>
    <definedName name="FINPRODN.SALESQTY">#REF!</definedName>
    <definedName name="FIX" localSheetId="1">#REF!</definedName>
    <definedName name="FIX">#REF!</definedName>
    <definedName name="Fix_Assets" localSheetId="1">#REF!</definedName>
    <definedName name="Fix_Assets">#REF!</definedName>
    <definedName name="fjfk">#N/A</definedName>
    <definedName name="FNAME" localSheetId="1">#REF!</definedName>
    <definedName name="FNAME">#REF!</definedName>
    <definedName name="from" localSheetId="1" hidden="1">{#N/A,#N/A,FALSE,"cash &amp; bk-smry";#N/A,#N/A,FALSE,"Bank -acc";#N/A,#N/A,FALSE,"Reco-bkbal";#N/A,#N/A,FALSE,"Fixed-dep";#N/A,#N/A,FALSE,"Bank-trf";#N/A,#N/A,FALSE,"Margin money";#N/A,#N/A,FALSE,"Dbtrs-sumry";#N/A,#N/A,FALSE,"sales summary";#N/A,#N/A,FALSE,"Dbtrs-ageing";#N/A,#N/A,FALSE,"subs-coll";#N/A,#N/A,FALSE,"Dbtrs-c'bility";#N/A,#N/A,FALSE,"Dbtrs-confirms";#N/A,#N/A,FALSE,"for_curr_debt";#N/A,#N/A,FALSE,"Credit notes";#N/A,#N/A,FALSE,"invsum";#N/A,#N/A,FALSE,"inven-break";#N/A,#N/A,FALSE,"valuation";#N/A,#N/A,FALSE,"inv-cut off"}</definedName>
    <definedName name="from" hidden="1">{#N/A,#N/A,FALSE,"cash &amp; bk-smry";#N/A,#N/A,FALSE,"Bank -acc";#N/A,#N/A,FALSE,"Reco-bkbal";#N/A,#N/A,FALSE,"Fixed-dep";#N/A,#N/A,FALSE,"Bank-trf";#N/A,#N/A,FALSE,"Margin money";#N/A,#N/A,FALSE,"Dbtrs-sumry";#N/A,#N/A,FALSE,"sales summary";#N/A,#N/A,FALSE,"Dbtrs-ageing";#N/A,#N/A,FALSE,"subs-coll";#N/A,#N/A,FALSE,"Dbtrs-c'bility";#N/A,#N/A,FALSE,"Dbtrs-confirms";#N/A,#N/A,FALSE,"for_curr_debt";#N/A,#N/A,FALSE,"Credit notes";#N/A,#N/A,FALSE,"invsum";#N/A,#N/A,FALSE,"inven-break";#N/A,#N/A,FALSE,"valuation";#N/A,#N/A,FALSE,"inv-cut off"}</definedName>
    <definedName name="FRTSHSUM" localSheetId="1">#REF!</definedName>
    <definedName name="FRTSHSUM" localSheetId="0">#REF!</definedName>
    <definedName name="FRTSHSUM" localSheetId="2">#REF!</definedName>
    <definedName name="FRTSHSUM">#REF!</definedName>
    <definedName name="Full_Print" localSheetId="1">#REF!</definedName>
    <definedName name="Full_Print">#REF!</definedName>
    <definedName name="fxdtr" localSheetId="1">#REF!</definedName>
    <definedName name="fxdtr">#REF!</definedName>
    <definedName name="g" localSheetId="1"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g"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GBPFEB08" localSheetId="1">#REF!</definedName>
    <definedName name="GBPFEB08">#REF!</definedName>
    <definedName name="GBPJUNE08" localSheetId="1">#REF!</definedName>
    <definedName name="GBPJUNE08">#REF!</definedName>
    <definedName name="GBPMAY08" localSheetId="1">#REF!</definedName>
    <definedName name="GBPMAY08">#REF!</definedName>
    <definedName name="GBPOCT08" localSheetId="1">#REF!</definedName>
    <definedName name="GBPOCT08">#REF!</definedName>
    <definedName name="gg" localSheetId="1" hidden="1">{#N/A,#N/A,FALSE,"COVER1.XLS ";#N/A,#N/A,FALSE,"RACT1.XLS";#N/A,#N/A,FALSE,"RACT2.XLS";#N/A,#N/A,FALSE,"ECCMP";#N/A,#N/A,FALSE,"WELDER.XLS"}</definedName>
    <definedName name="gg" hidden="1">{#N/A,#N/A,FALSE,"COVER1.XLS ";#N/A,#N/A,FALSE,"RACT1.XLS";#N/A,#N/A,FALSE,"RACT2.XLS";#N/A,#N/A,FALSE,"ECCMP";#N/A,#N/A,FALSE,"WELDER.XLS"}</definedName>
    <definedName name="ggg">#N/A</definedName>
    <definedName name="gopi" localSheetId="1" hidden="1">{#N/A,#N/A,FALSE,"consu_cover";#N/A,#N/A,FALSE,"consu_strategy";#N/A,#N/A,FALSE,"consu_flow";#N/A,#N/A,FALSE,"Summary_reqmt";#N/A,#N/A,FALSE,"field_ppg";#N/A,#N/A,FALSE,"ppg_shop";#N/A,#N/A,FALSE,"strl";#N/A,#N/A,FALSE,"tankages";#N/A,#N/A,FALSE,"gases"}</definedName>
    <definedName name="gopi" hidden="1">{#N/A,#N/A,FALSE,"consu_cover";#N/A,#N/A,FALSE,"consu_strategy";#N/A,#N/A,FALSE,"consu_flow";#N/A,#N/A,FALSE,"Summary_reqmt";#N/A,#N/A,FALSE,"field_ppg";#N/A,#N/A,FALSE,"ppg_shop";#N/A,#N/A,FALSE,"strl";#N/A,#N/A,FALSE,"tankages";#N/A,#N/A,FALSE,"gases"}</definedName>
    <definedName name="gr" localSheetId="1" hidden="1">{#N/A,#N/A,FALSE,"COVER.XLS";#N/A,#N/A,FALSE,"RACT1.XLS";#N/A,#N/A,FALSE,"RACT2.XLS";#N/A,#N/A,FALSE,"ECCMP";#N/A,#N/A,FALSE,"WELDER.XLS"}</definedName>
    <definedName name="gr" hidden="1">{#N/A,#N/A,FALSE,"COVER.XLS";#N/A,#N/A,FALSE,"RACT1.XLS";#N/A,#N/A,FALSE,"RACT2.XLS";#N/A,#N/A,FALSE,"ECCMP";#N/A,#N/A,FALSE,"WELDER.XLS"}</definedName>
    <definedName name="graph" localSheetId="1">#REF!</definedName>
    <definedName name="graph">#REF!</definedName>
    <definedName name="gt" localSheetId="1" hidden="1">{#N/A,#N/A,FALSE,"str_title";#N/A,#N/A,FALSE,"SUM";#N/A,#N/A,FALSE,"Scope";#N/A,#N/A,FALSE,"PIE-Jn";#N/A,#N/A,FALSE,"PIE-Jn_Hz";#N/A,#N/A,FALSE,"Liq_Plan";#N/A,#N/A,FALSE,"S_Curve";#N/A,#N/A,FALSE,"Liq_Prof";#N/A,#N/A,FALSE,"Man_Pwr";#N/A,#N/A,FALSE,"Man_Prof"}</definedName>
    <definedName name="gt" hidden="1">{#N/A,#N/A,FALSE,"str_title";#N/A,#N/A,FALSE,"SUM";#N/A,#N/A,FALSE,"Scope";#N/A,#N/A,FALSE,"PIE-Jn";#N/A,#N/A,FALSE,"PIE-Jn_Hz";#N/A,#N/A,FALSE,"Liq_Plan";#N/A,#N/A,FALSE,"S_Curve";#N/A,#N/A,FALSE,"Liq_Prof";#N/A,#N/A,FALSE,"Man_Pwr";#N/A,#N/A,FALSE,"Man_Prof"}</definedName>
    <definedName name="Guj" localSheetId="1">#REF!</definedName>
    <definedName name="Guj">#REF!</definedName>
    <definedName name="h">#N/A</definedName>
    <definedName name="hap" localSheetId="1" hidden="1">{#N/A,#N/A,FALSE,"COVER1.XLS ";#N/A,#N/A,FALSE,"RACT1.XLS";#N/A,#N/A,FALSE,"RACT2.XLS";#N/A,#N/A,FALSE,"ECCMP";#N/A,#N/A,FALSE,"WELDER.XLS"}</definedName>
    <definedName name="hap" hidden="1">{#N/A,#N/A,FALSE,"COVER1.XLS ";#N/A,#N/A,FALSE,"RACT1.XLS";#N/A,#N/A,FALSE,"RACT2.XLS";#N/A,#N/A,FALSE,"ECCMP";#N/A,#N/A,FALSE,"WELDER.XLS"}</definedName>
    <definedName name="Header" localSheetId="1">#REF!</definedName>
    <definedName name="Header">#REF!</definedName>
    <definedName name="Header_Row" localSheetId="1">ROW(#REF!)</definedName>
    <definedName name="Header_Row">ROW(#REF!)</definedName>
    <definedName name="heading" localSheetId="1">#REF!</definedName>
    <definedName name="heading">#REF!</definedName>
    <definedName name="hifac" localSheetId="1">#REF!</definedName>
    <definedName name="hifac">#REF!</definedName>
    <definedName name="hjhfhfjhkjyiuyo">#N/A</definedName>
    <definedName name="HOR" localSheetId="1">#REF!</definedName>
    <definedName name="HOR" localSheetId="0">#REF!</definedName>
    <definedName name="HOR" localSheetId="2">#REF!</definedName>
    <definedName name="HOR">#REF!</definedName>
    <definedName name="hw_sh" localSheetId="1">#REF!</definedName>
    <definedName name="hw_sh">#REF!</definedName>
    <definedName name="hwfac" localSheetId="1">#REF!</definedName>
    <definedName name="hwfac">#REF!</definedName>
    <definedName name="iarea3" localSheetId="1">#REF!,#REF!,#REF!,#REF!,#REF!,#REF!,#REF!,#REF!</definedName>
    <definedName name="iarea3">#REF!,#REF!,#REF!,#REF!,#REF!,#REF!,#REF!,#REF!</definedName>
    <definedName name="idu_bs" localSheetId="1">#REF!</definedName>
    <definedName name="idu_bs">#REF!</definedName>
    <definedName name="idu_ts" localSheetId="1">#REF!</definedName>
    <definedName name="idu_ts">#REF!</definedName>
    <definedName name="ifbqekvbqev" localSheetId="1">#REF!</definedName>
    <definedName name="ifbqekvbqev">#REF!</definedName>
    <definedName name="IndexA" localSheetId="1">#REF!</definedName>
    <definedName name="IndexA">#REF!</definedName>
    <definedName name="INDIAN_RAYON_AND_INDUSTRIES_LIMITED">"ANNX1"</definedName>
    <definedName name="INI" localSheetId="1">#REF!</definedName>
    <definedName name="INI">#REF!</definedName>
    <definedName name="INI_ConsolidationName" localSheetId="1">#REF!</definedName>
    <definedName name="INI_ConsolidationName">#REF!</definedName>
    <definedName name="INI_CurFYStart" localSheetId="1">#REF!</definedName>
    <definedName name="INI_CurFYStart">#REF!</definedName>
    <definedName name="INI_CurMth" localSheetId="1">#REF!</definedName>
    <definedName name="INI_CurMth">#REF!</definedName>
    <definedName name="Ini_CurMthNo" localSheetId="1">#REF!</definedName>
    <definedName name="Ini_CurMthNo">#REF!</definedName>
    <definedName name="Ini_CurUnit" localSheetId="1">#REF!</definedName>
    <definedName name="Ini_CurUnit">#REF!</definedName>
    <definedName name="Ini_ProjectName" localSheetId="1">#REF!</definedName>
    <definedName name="Ini_ProjectName">#REF!</definedName>
    <definedName name="INI_PrvFYStart" localSheetId="1">#REF!</definedName>
    <definedName name="INI_PrvFYStart">#REF!</definedName>
    <definedName name="Ini_Scenario" localSheetId="1">#REF!</definedName>
    <definedName name="Ini_Scenario">#REF!</definedName>
    <definedName name="Ini_Year0" localSheetId="1">#REF!</definedName>
    <definedName name="Ini_Year0">#REF!</definedName>
    <definedName name="Ini_Year0Col" localSheetId="1">#REF!</definedName>
    <definedName name="Ini_Year0Col">#REF!</definedName>
    <definedName name="Ins_Cwara" localSheetId="1">#REF!</definedName>
    <definedName name="Ins_Cwara" localSheetId="0">#REF!</definedName>
    <definedName name="Ins_Cwara" localSheetId="2">#REF!</definedName>
    <definedName name="Ins_Cwara">#REF!</definedName>
    <definedName name="Ins_Jalgaon1" localSheetId="1">#REF!</definedName>
    <definedName name="Ins_Jalgaon1" localSheetId="0">#REF!</definedName>
    <definedName name="Ins_Jalgaon1" localSheetId="2">#REF!</definedName>
    <definedName name="Ins_Jalgaon1">#REF!</definedName>
    <definedName name="Ins_Thane" localSheetId="1">#REF!</definedName>
    <definedName name="Ins_Thane" localSheetId="0">#REF!</definedName>
    <definedName name="Ins_Thane" localSheetId="2">#REF!</definedName>
    <definedName name="Ins_Thane">#REF!</definedName>
    <definedName name="Int" localSheetId="1">#REF!</definedName>
    <definedName name="Int">#REF!</definedName>
    <definedName name="Interest_Rate" localSheetId="1">#REF!</definedName>
    <definedName name="Interest_Rate">#REF!</definedName>
    <definedName name="INV" localSheetId="1">#REF!</definedName>
    <definedName name="INV">#REF!</definedName>
    <definedName name="inventories" localSheetId="1">#REF!</definedName>
    <definedName name="inventories" localSheetId="0">#REF!</definedName>
    <definedName name="inventories" localSheetId="2">#REF!</definedName>
    <definedName name="inventories">#REF!</definedName>
    <definedName name="inventories7" localSheetId="1">#REF!</definedName>
    <definedName name="inventories7" localSheetId="0">#REF!</definedName>
    <definedName name="inventories7" localSheetId="2">#REF!</definedName>
    <definedName name="inventories7">#REF!</definedName>
    <definedName name="INVENTORY" localSheetId="1">#REF!</definedName>
    <definedName name="INVENTORY" localSheetId="0">#REF!</definedName>
    <definedName name="INVENTORY" localSheetId="2">#REF!</definedName>
    <definedName name="INVENTORY">#REF!</definedName>
    <definedName name="investmentsc" localSheetId="1">#REF!</definedName>
    <definedName name="investmentsc">#REF!</definedName>
    <definedName name="investmentsp" localSheetId="1">#REF!</definedName>
    <definedName name="investmentsp">#REF!</definedName>
    <definedName name="IQ_1_4_FAMILY_JUNIOR_LIENS_RECOVERIES_FDIC" hidden="1">"c6624"</definedName>
    <definedName name="IQ_1_4_FAMILY_SENIOR_LIENS_CHARGE_OFFS_FDIC" hidden="1">"c6604"</definedName>
    <definedName name="IQ_1_4_FAMILY_SENIOR_LIENS_NET_CHARGE_OFFS_FDIC" hidden="1">"c6642"</definedName>
    <definedName name="IQ_1_4_FAMILY_SENIOR_LIENS_RECOVERIES_FDIC" hidden="1">"c6623"</definedName>
    <definedName name="IQ_1_4_HOME_EQUITY_NET_LOANS_FDIC" hidden="1">"c6441"</definedName>
    <definedName name="IQ_1_4_RESIDENTIAL_FIRST_LIENS_NET_LOANS_FDIC" hidden="1">"c6439"</definedName>
    <definedName name="IQ_1_4_RESIDENTIAL_JUNIOR_LIENS_NET_LOANS_FDIC" hidden="1">"c6440"</definedName>
    <definedName name="IQ_1_4_RESIDENTIAL_LOANS_FDIC" hidden="1">"c6310"</definedName>
    <definedName name="IQ_ACQUIRED_BY_REPORTING_BANK_FDIC" hidden="1">"c6535"</definedName>
    <definedName name="IQ_ADDIN" hidden="1">"AUTO"</definedName>
    <definedName name="IQ_ADDITIONAL_NON_INT_INC_FDIC" hidden="1">"c6574"</definedName>
    <definedName name="IQ_ADJUSTABLE_RATE_LOANS_FDIC" hidden="1">"c6375"</definedName>
    <definedName name="IQ_AE_BR" hidden="1">"c10"</definedName>
    <definedName name="IQ_AFTER_TAX_INCOME_FDIC" hidden="1">"c6583"</definedName>
    <definedName name="IQ_AGRICULTURAL_PRODUCTION_CHARGE_OFFS_FDIC" hidden="1">"c6597"</definedName>
    <definedName name="IQ_AGRICULTURAL_PRODUCTION_CHARGE_OFFS_LESS_THAN_300M_FDIC" hidden="1">"c6655"</definedName>
    <definedName name="IQ_AGRICULTURAL_PRODUCTION_NET_CHARGE_OFFS_FDIC" hidden="1">"c6635"</definedName>
    <definedName name="IQ_AGRICULTURAL_PRODUCTION_NET_CHARGE_OFFS_LESS_THAN_300M_FDIC" hidden="1">"c6657"</definedName>
    <definedName name="IQ_AGRICULTURAL_PRODUCTION_RECOVERIES_FDIC" hidden="1">"c6616"</definedName>
    <definedName name="IQ_AGRICULTURAL_PRODUCTION_RECOVERIES_LESS_THAN_300M_FDIC" hidden="1">"c6656"</definedName>
    <definedName name="IQ_AMENDED_BALANCE_PREVIOUS_YR_FDIC" hidden="1">"c6499"</definedName>
    <definedName name="IQ_AMORT_EXPENSE_FDIC" hidden="1">"c6677"</definedName>
    <definedName name="IQ_AMORTIZED_COST_FDIC" hidden="1">"c6426"</definedName>
    <definedName name="IQ_AP_BR" hidden="1">"c34"</definedName>
    <definedName name="IQ_AR_BR" hidden="1">"c41"</definedName>
    <definedName name="IQ_ASSET_BACKED_FDIC" hidden="1">"c6301"</definedName>
    <definedName name="IQ_ASSET_WRITEDOWN_BR" hidden="1">"c50"</definedName>
    <definedName name="IQ_ASSET_WRITEDOWN_CF_BR" hidden="1">"c53"</definedName>
    <definedName name="IQ_ASSETS_HELD_FDIC" hidden="1">"c6305"</definedName>
    <definedName name="IQ_ASSETS_PER_EMPLOYEE_FDIC" hidden="1">"c6737"</definedName>
    <definedName name="IQ_ASSETS_SOLD_1_4_FAMILY_LOANS_FDIC" hidden="1">"c6686"</definedName>
    <definedName name="IQ_ASSETS_SOLD_AUTO_LOANS_FDIC" hidden="1">"c6680"</definedName>
    <definedName name="IQ_ASSETS_SOLD_CL_LOANS_FDIC" hidden="1">"c6681"</definedName>
    <definedName name="IQ_ASSETS_SOLD_CREDIT_CARDS_RECEIVABLES_FDIC" hidden="1">"c6683"</definedName>
    <definedName name="IQ_ASSETS_SOLD_HOME_EQUITY_LINES_FDIC" hidden="1">"c6684"</definedName>
    <definedName name="IQ_ASSETS_SOLD_OTHER_CONSUMER_LOANS_FDIC" hidden="1">"c6682"</definedName>
    <definedName name="IQ_ASSETS_SOLD_OTHER_LOANS_FDIC" hidden="1">"c6685"</definedName>
    <definedName name="IQ_AVAILABLE_FOR_SALE_FDIC" hidden="1">"c6409"</definedName>
    <definedName name="IQ_AVERAGE_ASSETS_FDIC" hidden="1">"c6362"</definedName>
    <definedName name="IQ_AVERAGE_ASSETS_QUART_FDIC" hidden="1">"c6363"</definedName>
    <definedName name="IQ_AVERAGE_EARNING_ASSETS_FDIC" hidden="1">"c6748"</definedName>
    <definedName name="IQ_AVERAGE_EQUITY_FDIC" hidden="1">"c6749"</definedName>
    <definedName name="IQ_AVERAGE_LOANS_FDIC" hidden="1">"c6750"</definedName>
    <definedName name="IQ_BALANCES_DUE_DEPOSITORY_INSTITUTIONS_FDIC" hidden="1">"c6389"</definedName>
    <definedName name="IQ_BALANCES_DUE_FOREIGN_FDIC" hidden="1">"c6391"</definedName>
    <definedName name="IQ_BALANCES_DUE_FRB_FDIC" hidden="1">"c6393"</definedName>
    <definedName name="IQ_BANK_BENEFICIARY_FDIC" hidden="1">"c6505"</definedName>
    <definedName name="IQ_BANK_GUARANTOR_FDIC" hidden="1">"c6506"</definedName>
    <definedName name="IQ_BANK_PREMISES_FDIC" hidden="1">"c6329"</definedName>
    <definedName name="IQ_BANK_SECURITIZATION_1_4_FAMILY_LOANS_FDIC" hidden="1">"c6721"</definedName>
    <definedName name="IQ_BANK_SECURITIZATION_AUTO_LOANS_FDIC" hidden="1">"c6715"</definedName>
    <definedName name="IQ_BANK_SECURITIZATION_CL_LOANS_FDIC" hidden="1">"c6716"</definedName>
    <definedName name="IQ_BANK_SECURITIZATION_CREDIT_CARDS_RECEIVABLES_FDIC" hidden="1">"c6718"</definedName>
    <definedName name="IQ_BANK_SECURITIZATION_HOME_EQUITY_LINES_FDIC" hidden="1">"c6719"</definedName>
    <definedName name="IQ_BANK_SECURITIZATION_OTHER_CONSUMER_LOANS_FDIC" hidden="1">"c6717"</definedName>
    <definedName name="IQ_BANK_SECURITIZATION_OTHER_LOANS_FDIC" hidden="1">"c6720"</definedName>
    <definedName name="IQ_BANKS_FOREIGN_COUNTRIES_TOTAL_DEPOSITS_FDIC" hidden="1">"c6475"</definedName>
    <definedName name="IQ_BROKERED_DEPOSITS_FDIC" hidden="1">"c6486"</definedName>
    <definedName name="IQ_CAPEX_BR" hidden="1">"c111"</definedName>
    <definedName name="IQ_CASH_DIVIDENDS_NET_INCOME_FDIC" hidden="1">"c6738"</definedName>
    <definedName name="IQ_CASH_IN_PROCESS_FDIC" hidden="1">"c6386"</definedName>
    <definedName name="IQ_CCE_FDIC" hidden="1">"c6296"</definedName>
    <definedName name="IQ_CH" hidden="1">110000</definedName>
    <definedName name="IQ_CHANGE_AP_BR" hidden="1">"c135"</definedName>
    <definedName name="IQ_CHANGE_AR_BR" hidden="1">"c142"</definedName>
    <definedName name="IQ_CHANGE_OTHER_NET_OPER_ASSETS_BR" hidden="1">"c3595"</definedName>
    <definedName name="IQ_CHANGE_OTHER_WORK_CAP_BR" hidden="1">"c154"</definedName>
    <definedName name="IQ_CHARGE_OFFS_1_4_FAMILY_FDIC" hidden="1">"c6756"</definedName>
    <definedName name="IQ_CHARGE_OFFS_1_4_FAMILY_LOANS_FDIC" hidden="1">"c6714"</definedName>
    <definedName name="IQ_CHARGE_OFFS_AUTO_LOANS_FDIC" hidden="1">"c6708"</definedName>
    <definedName name="IQ_CHARGE_OFFS_CL_LOANS_FDIC" hidden="1">"c6709"</definedName>
    <definedName name="IQ_CHARGE_OFFS_COMMERCIAL_INDUSTRIAL_FDIC" hidden="1">"c6759"</definedName>
    <definedName name="IQ_CHARGE_OFFS_COMMERCIAL_RE_FDIC" hidden="1">"c6754"</definedName>
    <definedName name="IQ_CHARGE_OFFS_COMMERCIAL_RE_NOT_SECURED_FDIC" hidden="1">"c6764"</definedName>
    <definedName name="IQ_CHARGE_OFFS_CONSTRUCTION_DEVELOPMENT_FDIC" hidden="1">"c6753"</definedName>
    <definedName name="IQ_CHARGE_OFFS_CREDIT_CARDS_FDIC" hidden="1">"c6761"</definedName>
    <definedName name="IQ_CHARGE_OFFS_CREDIT_CARDS_RECEIVABLES_FDIC" hidden="1">"c6711"</definedName>
    <definedName name="IQ_CHARGE_OFFS_HOME_EQUITY_FDIC" hidden="1">"c6757"</definedName>
    <definedName name="IQ_CHARGE_OFFS_HOME_EQUITY_LINES_FDIC" hidden="1">"c6712"</definedName>
    <definedName name="IQ_CHARGE_OFFS_INDIVIDUALS_FDIC" hidden="1">"c6760"</definedName>
    <definedName name="IQ_CHARGE_OFFS_MULTI_FAMILY_FDIC" hidden="1">"c6755"</definedName>
    <definedName name="IQ_CHARGE_OFFS_OTHER_1_4_FAMILY_FDIC" hidden="1">"c6758"</definedName>
    <definedName name="IQ_CHARGE_OFFS_OTHER_CONSUMER_LOANS_FDIC" hidden="1">"c6710"</definedName>
    <definedName name="IQ_CHARGE_OFFS_OTHER_INDIVIDUAL_FDIC" hidden="1">"c6762"</definedName>
    <definedName name="IQ_CHARGE_OFFS_OTHER_LOANS_FDIC" hidden="1">"c6763"</definedName>
    <definedName name="IQ_CHARGE_OFFS_OTHER_LOANS_OTHER_FDIC" hidden="1">"c6713"</definedName>
    <definedName name="IQ_CHARGE_OFFS_RE_LOANS_FDIC" hidden="1">"c6752"</definedName>
    <definedName name="IQ_CMO_FDIC" hidden="1">"c6406"</definedName>
    <definedName name="IQ_COLLECTION_DOMESTIC_FDIC" hidden="1">"c6387"</definedName>
    <definedName name="IQ_COMMERCIAL_BANKS_DEPOSITS_FOREIGN_FDIC" hidden="1">"c6480"</definedName>
    <definedName name="IQ_COMMERCIAL_BANKS_LOANS_FDIC" hidden="1">"c6434"</definedName>
    <definedName name="IQ_COMMERCIAL_BANKS_NONTRANSACTION_ACCOUNTS_FDIC" hidden="1">"c6548"</definedName>
    <definedName name="IQ_COMMERCIAL_BANKS_TOTAL_DEPOSITS_FDIC" hidden="1">"c6474"</definedName>
    <definedName name="IQ_COMMERCIAL_BANKS_TOTAL_LOANS_FOREIGN_FDIC" hidden="1">"c6444"</definedName>
    <definedName name="IQ_COMMERCIAL_BANKS_TRANSACTION_ACCOUNTS_FDIC" hidden="1">"c6540"</definedName>
    <definedName name="IQ_COMMERCIAL_DOM" hidden="1">"c177"</definedName>
    <definedName name="IQ_COMMERCIAL_INDUSTRIAL_CHARGE_OFFS_FDIC" hidden="1">"c6598"</definedName>
    <definedName name="IQ_COMMERCIAL_INDUSTRIAL_LOANS_NET_FDIC" hidden="1">"c6317"</definedName>
    <definedName name="IQ_COMMERCIAL_INDUSTRIAL_NET_CHARGE_OFFS_FDIC" hidden="1">"c6636"</definedName>
    <definedName name="IQ_COMMERCIAL_INDUSTRIAL_RECOVERIES_FDIC" hidden="1">"c6617"</definedName>
    <definedName name="IQ_COMMERCIAL_INDUSTRIAL_TOTAL_LOANS_FOREIGN_FDIC" hidden="1">"c6451"</definedName>
    <definedName name="IQ_COMMERCIAL_MORT" hidden="1">"c179"</definedName>
    <definedName name="IQ_COMMERCIAL_RE_CONSTRUCTION_LAND_DEV_FDIC" hidden="1">"c6526"</definedName>
    <definedName name="IQ_COMMERCIAL_RE_LOANS_FDIC" hidden="1">"c6312"</definedName>
    <definedName name="IQ_COMMITMENTS_MATURITY_EXCEEDING_1YR_FDIC" hidden="1">"c6531"</definedName>
    <definedName name="IQ_COMMITMENTS_NOT_SECURED_RE_FDIC" hidden="1">"c6528"</definedName>
    <definedName name="IQ_COMMITMENTS_SECURED_RE_FDIC" hidden="1">"c6527"</definedName>
    <definedName name="IQ_COMMODITY_EXPOSURES_FDIC" hidden="1">"c6665"</definedName>
    <definedName name="IQ_COMMON_APIC_BR" hidden="1">"c185"</definedName>
    <definedName name="IQ_COMMON_FDIC" hidden="1">"c6350"</definedName>
    <definedName name="IQ_COMMON_ISSUED_BR" hidden="1">"c199"</definedName>
    <definedName name="IQ_COMMON_REP_BR" hidden="1">"c208"</definedName>
    <definedName name="IQ_CONSTRUCTION_DEV_LOANS_FDIC" hidden="1">"c6313"</definedName>
    <definedName name="IQ_CONSTRUCTION_LAND_DEVELOPMENT_CHARGE_OFFS_FDIC" hidden="1">"c6594"</definedName>
    <definedName name="IQ_CONSTRUCTION_LAND_DEVELOPMENT_NET_CHARGE_OFFS_FDIC" hidden="1">"c6632"</definedName>
    <definedName name="IQ_CONSTRUCTION_LAND_DEVELOPMENT_RECOVERIES_FDIC" hidden="1">"c6613"</definedName>
    <definedName name="IQ_CONTRACTS_OTHER_COMMODITIES_EQUITIES_FDIC" hidden="1">"c6522"</definedName>
    <definedName name="IQ_CONVEYED_TO_OTHERS_FDIC" hidden="1">"c6534"</definedName>
    <definedName name="IQ_CORE_CAPITAL_RATIO_FDIC" hidden="1">"c6745"</definedName>
    <definedName name="IQ_COST_OF_FUNDING_ASSETS_FDIC" hidden="1">"c6725"</definedName>
    <definedName name="IQ_CQ" hidden="1">5000</definedName>
    <definedName name="IQ_CREDIT_CARD_CHARGE_OFFS_FDIC" hidden="1">"c6652"</definedName>
    <definedName name="IQ_CREDIT_CARD_LINES_FDIC" hidden="1">"c6525"</definedName>
    <definedName name="IQ_CREDIT_CARD_LOANS_FDIC" hidden="1">"c6319"</definedName>
    <definedName name="IQ_CREDIT_CARD_NET_CHARGE_OFFS_FDIC" hidden="1">"c6654"</definedName>
    <definedName name="IQ_CREDIT_CARD_RECOVERIES_FDIC" hidden="1">"c6653"</definedName>
    <definedName name="IQ_CREDIT_LOSS_PROVISION_NET_CHARGE_OFFS_FDIC" hidden="1">"c6734"</definedName>
    <definedName name="IQ_CURRENCY_COIN_DOMESTIC_FDIC" hidden="1">"c6388"</definedName>
    <definedName name="IQ_CURRENCY_GAIN_BR" hidden="1">"c236"</definedName>
    <definedName name="IQ_CURRENT_PORT_DEBT_BR" hidden="1">"c1567"</definedName>
    <definedName name="IQ_CY" hidden="1">10000</definedName>
    <definedName name="IQ_DA_BR" hidden="1">"c248"</definedName>
    <definedName name="IQ_DA_CF_BR" hidden="1">"c251"</definedName>
    <definedName name="IQ_DA_SUPPL_BR" hidden="1">"c260"</definedName>
    <definedName name="IQ_DA_SUPPL_CF_BR" hidden="1">"c263"</definedName>
    <definedName name="IQ_DAILY" hidden="1">500000</definedName>
    <definedName name="IQ_DEF_AMORT_BR" hidden="1">"c278"</definedName>
    <definedName name="IQ_DEF_CHARGES_BR" hidden="1">"c288"</definedName>
    <definedName name="IQ_DEF_CHARGES_LT_BR" hidden="1">"c294"</definedName>
    <definedName name="IQ_DEF_TAX_ASSET_LT_BR" hidden="1">"c304"</definedName>
    <definedName name="IQ_DEF_TAX_LIAB_LT_BR" hidden="1">"c315"</definedName>
    <definedName name="IQ_DEMAND_DEPOSITS_FDIC" hidden="1">"c6489"</definedName>
    <definedName name="IQ_DEPOSIT_ACCOUNTS_LESS_THAN_100K_FDIC" hidden="1">"c6494"</definedName>
    <definedName name="IQ_DEPOSIT_ACCOUNTS_MORE_THAN_100K_FDIC" hidden="1">"c6492"</definedName>
    <definedName name="IQ_DEPOSITORY_INSTITUTIONS_CHARGE_OFFS_FDIC" hidden="1">"c6596"</definedName>
    <definedName name="IQ_DEPOSITORY_INSTITUTIONS_NET_CHARGE_OFFS_FDIC" hidden="1">"c6634"</definedName>
    <definedName name="IQ_DEPOSITORY_INSTITUTIONS_RECOVERIES_FDIC" hidden="1">"c6615"</definedName>
    <definedName name="IQ_DEPOSITS_HELD_DOMESTIC_FDIC" hidden="1">"c6340"</definedName>
    <definedName name="IQ_DEPOSITS_HELD_FOREIGN_FDIC" hidden="1">"c6341"</definedName>
    <definedName name="IQ_DEPOSITS_LESS_THAN_100K_AFTER_THREE_YEARS_FDIC" hidden="1">"c6464"</definedName>
    <definedName name="IQ_DEPOSITS_LESS_THAN_100K_THREE_MONTHS_FDIC" hidden="1">"c6461"</definedName>
    <definedName name="IQ_DEPOSITS_LESS_THAN_100K_THREE_YEARS_FDIC" hidden="1">"c6463"</definedName>
    <definedName name="IQ_DEPOSITS_LESS_THAN_100K_TWELVE_MONTHS_FDIC" hidden="1">"c6462"</definedName>
    <definedName name="IQ_DEPOSITS_MORE_THAN_100K_AFTER_THREE_YEARS_FDIC" hidden="1">"c6469"</definedName>
    <definedName name="IQ_DEPOSITS_MORE_THAN_100K_THREE_MONTHS_FDIC" hidden="1">"c6466"</definedName>
    <definedName name="IQ_DEPOSITS_MORE_THAN_100K_THREE_YEARS_FDIC" hidden="1">"c6468"</definedName>
    <definedName name="IQ_DEPOSITS_MORE_THAN_100K_TWELVE_MONTHS_FDIC" hidden="1">"c6467"</definedName>
    <definedName name="IQ_DERIVATIVES_FDIC" hidden="1">"c6523"</definedName>
    <definedName name="IQ_DIVIDENDS_DECLARED_COMMON_FDIC" hidden="1">"c6659"</definedName>
    <definedName name="IQ_DIVIDENDS_DECLARED_PREFERRED_FDIC" hidden="1">"c6658"</definedName>
    <definedName name="IQ_DIVIDENDS_FDIC" hidden="1">"c6660"</definedName>
    <definedName name="IQ_DNTM" hidden="1">700000</definedName>
    <definedName name="IQ_EARNING_ASSETS_FDIC" hidden="1">"c6360"</definedName>
    <definedName name="IQ_EARNING_ASSETS_YIELD_FDIC" hidden="1">"c6724"</definedName>
    <definedName name="IQ_EARNINGS_COVERAGE_NET_CHARGE_OFFS_FDIC" hidden="1">"c6735"</definedName>
    <definedName name="IQ_EBT_BR" hidden="1">"c378"</definedName>
    <definedName name="IQ_EBT_EXCL_BR" hidden="1">"c381"</definedName>
    <definedName name="IQ_EFFICIENCY_RATIO_FDIC" hidden="1">"c6736"</definedName>
    <definedName name="IQ_EQUITY_CAPITAL_ASSETS_FDIC" hidden="1">"c6744"</definedName>
    <definedName name="IQ_EQUITY_FDIC" hidden="1">"c6353"</definedName>
    <definedName name="IQ_EQUITY_SECURITIES_FDIC" hidden="1">"c6304"</definedName>
    <definedName name="IQ_EQUITY_SECURITY_EXPOSURES_FDIC" hidden="1">"c6664"</definedName>
    <definedName name="IQ_ESTIMATED_ASSESSABLE_DEPOSITS_FDIC" hidden="1">"c6490"</definedName>
    <definedName name="IQ_ESTIMATED_INSURED_DEPOSITS_FDIC" hidden="1">"c6491"</definedName>
    <definedName name="IQ_EXTRA_ACC_ITEMS_BR" hidden="1">"c412"</definedName>
    <definedName name="IQ_EXTRAORDINARY_GAINS_FDIC" hidden="1">"c6586"</definedName>
    <definedName name="IQ_FAIR_VALUE_FDIC" hidden="1">"c6427"</definedName>
    <definedName name="IQ_FARM_LOANS_NET_FDIC" hidden="1">"c6316"</definedName>
    <definedName name="IQ_FARM_LOANS_TOTAL_LOANS_FOREIGN_FDIC" hidden="1">"c6450"</definedName>
    <definedName name="IQ_FARMLAND_LOANS_FDIC" hidden="1">"c6314"</definedName>
    <definedName name="IQ_FED_FUNDS_PURCHASED_FDIC" hidden="1">"c6343"</definedName>
    <definedName name="IQ_FED_FUNDS_SOLD_FDIC" hidden="1">"c6307"</definedName>
    <definedName name="IQ_FH" hidden="1">100000</definedName>
    <definedName name="IQ_FHLB_ADVANCES_FDIC" hidden="1">"c6366"</definedName>
    <definedName name="IQ_FIDUCIARY_ACTIVITIES_FDIC" hidden="1">"c6571"</definedName>
    <definedName name="IQ_FIFETEEN_YEAR_FIXED_AND_FLOATING_RATE_FDIC" hidden="1">"c6423"</definedName>
    <definedName name="IQ_FIFETEEN_YEAR_MORTGAGE_PASS_THROUGHS_FDIC" hidden="1">"c6415"</definedName>
    <definedName name="IQ_FIVE_YEAR_FIXED_AND_FLOATING_RATE_FDIC" hidden="1">"c6422"</definedName>
    <definedName name="IQ_FIVE_YEAR_MORTGAGE_PASS_THROUGHS_FDIC" hidden="1">"c6414"</definedName>
    <definedName name="IQ_FNMA_FHLMC_FDIC" hidden="1">"c6397"</definedName>
    <definedName name="IQ_FNMA_FHLMC_GNMA_FDIC" hidden="1">"c6399"</definedName>
    <definedName name="IQ_FORECLOSED_PROPERTIES_FDIC" hidden="1">"c6459"</definedName>
    <definedName name="IQ_FOREIGN_BANK_LOANS_FDIC" hidden="1">"c6437"</definedName>
    <definedName name="IQ_FOREIGN_BANKS_DEPOSITS_FOREIGN_FDIC" hidden="1">"c6481"</definedName>
    <definedName name="IQ_FOREIGN_BANKS_LOAN_CHARG_OFFS_FDIC" hidden="1">"c6645"</definedName>
    <definedName name="IQ_FOREIGN_BANKS_NET_CHARGE_OFFS_FDIC" hidden="1">"c6647"</definedName>
    <definedName name="IQ_FOREIGN_BANKS_NONTRANSACTION_ACCOUNTS_FDIC" hidden="1">"c6550"</definedName>
    <definedName name="IQ_FOREIGN_BANKS_RECOVERIES_FDIC" hidden="1">"c6646"</definedName>
    <definedName name="IQ_FOREIGN_BANKS_TRANSACTION_ACCOUNTS_FDIC" hidden="1">"c6542"</definedName>
    <definedName name="IQ_FOREIGN_BRANCHES_US_BANKS_FDIC" hidden="1">"c6392"</definedName>
    <definedName name="IQ_FOREIGN_BRANCHES_US_BANKS_LOANS_FDIC" hidden="1">"c6438"</definedName>
    <definedName name="IQ_FOREIGN_COUNTRIES_BANKS_TOTAL_LOANS_FOREIGN_FDIC" hidden="1">"c6445"</definedName>
    <definedName name="IQ_FOREIGN_DEBT_SECURITIES_FDIC" hidden="1">"c6303"</definedName>
    <definedName name="IQ_FOREIGN_DEPOSITS_NONTRANSACTION_ACCOUNTS_FDIC" hidden="1">"c6549"</definedName>
    <definedName name="IQ_FOREIGN_DEPOSITS_TRANSACTION_ACCOUNTS_FDIC" hidden="1">"c6541"</definedName>
    <definedName name="IQ_FOREIGN_EXCHANGE_EXPOSURES_FDIC" hidden="1">"c6663"</definedName>
    <definedName name="IQ_FOREIGN_GOVERNMENT_LOANS_FDIC" hidden="1">"c6430"</definedName>
    <definedName name="IQ_FOREIGN_GOVERNMENTS_CHARGE_OFFS_FDIC" hidden="1">"c6600"</definedName>
    <definedName name="IQ_FOREIGN_GOVERNMENTS_DEPOSITS_FOREIGN_FDIC" hidden="1">"c6482"</definedName>
    <definedName name="IQ_FOREIGN_GOVERNMENTS_NET_CHARGE_OFFS_FDIC" hidden="1">"c6638"</definedName>
    <definedName name="IQ_FOREIGN_GOVERNMENTS_NONTRANSACTION_ACCOUNTS_FDIC" hidden="1">"c6551"</definedName>
    <definedName name="IQ_FOREIGN_GOVERNMENTS_RECOVERIES_FDIC" hidden="1">"c6619"</definedName>
    <definedName name="IQ_FOREIGN_GOVERNMENTS_TOTAL_DEPOSITS_FDIC" hidden="1">"c6476"</definedName>
    <definedName name="IQ_FOREIGN_GOVERNMENTS_TRANSACTION_ACCOUNTS_FDIC" hidden="1">"c6543"</definedName>
    <definedName name="IQ_FQ" hidden="1">500</definedName>
    <definedName name="IQ_FULLY_INSURED_DEPOSITS_FDIC" hidden="1">"c6487"</definedName>
    <definedName name="IQ_FUTURES_FORWARD_CONTRACTS_NOTIONAL_AMOUNT_FDIC" hidden="1">"c6518"</definedName>
    <definedName name="IQ_FUTURES_FORWARD_CONTRACTS_RATE_RISK_FDIC" hidden="1">"c6508"</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X_CONTRACTS_FDIC" hidden="1">"c6517"</definedName>
    <definedName name="IQ_FX_CONTRACTS_SPOT_FDIC" hidden="1">"c6356"</definedName>
    <definedName name="IQ_FY" hidden="1">1000</definedName>
    <definedName name="IQ_GAIN_ASSETS_BR" hidden="1">"c454"</definedName>
    <definedName name="IQ_GAIN_ASSETS_CF_BR" hidden="1">"c457"</definedName>
    <definedName name="IQ_GAIN_ASSETS_REV_BR" hidden="1">"c474"</definedName>
    <definedName name="IQ_GAIN_INVEST_BR" hidden="1">"c1464"</definedName>
    <definedName name="IQ_GAIN_INVEST_CF_BR" hidden="1">"c482"</definedName>
    <definedName name="IQ_GAIN_INVEST_REV_BR" hidden="1">"c496"</definedName>
    <definedName name="IQ_GAIN_SALE_LOANS_FDIC" hidden="1">"c6673"</definedName>
    <definedName name="IQ_GAIN_SALE_RE_FDIC" hidden="1">"c6674"</definedName>
    <definedName name="IQ_GAINS_SALE_ASSETS_FDIC" hidden="1">"c6675"</definedName>
    <definedName name="IQ_GNMA_FDIC" hidden="1">"c6398"</definedName>
    <definedName name="IQ_GOODWILL_FDIC" hidden="1">"c6334"</definedName>
    <definedName name="IQ_GOODWILL_IMPAIRMENT_FDIC" hidden="1">"c6678"</definedName>
    <definedName name="IQ_GOODWILL_INTAN_FDIC" hidden="1">"c6333"</definedName>
    <definedName name="IQ_GW_AMORT_BR" hidden="1">"c532"</definedName>
    <definedName name="IQ_GW_INTAN_AMORT_BR" hidden="1">"c1470"</definedName>
    <definedName name="IQ_GW_INTAN_AMORT_CF_BR" hidden="1">"c1473"</definedName>
    <definedName name="IQ_HELD_MATURITY_FDIC" hidden="1">"c6408"</definedName>
    <definedName name="IQ_HOME_EQUITY_LOC_NET_CHARGE_OFFS_FDIC" hidden="1">"c6644"</definedName>
    <definedName name="IQ_HOME_EQUITY_LOC_TOTAL_CHARGE_OFFS_FDIC" hidden="1">"c6606"</definedName>
    <definedName name="IQ_HOME_EQUITY_LOC_TOTAL_RECOVERIES_FDIC" hidden="1">"c6625"</definedName>
    <definedName name="IQ_INC_EQUITY_BR" hidden="1">"c550"</definedName>
    <definedName name="IQ_INCIDENTAL_CHANGES_BUSINESS_COMBINATIONS_FDIC" hidden="1">"c6502"</definedName>
    <definedName name="IQ_INCOME_BEFORE_EXTRA_FDIC" hidden="1">"c6585"</definedName>
    <definedName name="IQ_INCOME_EARNED_FDIC" hidden="1">"c6359"</definedName>
    <definedName name="IQ_INCOME_TAXES_FDIC" hidden="1">"c6582"</definedName>
    <definedName name="IQ_INDIVIDUALS_CHARGE_OFFS_FDIC" hidden="1">"c6599"</definedName>
    <definedName name="IQ_INDIVIDUALS_LOANS_FDIC" hidden="1">"c6318"</definedName>
    <definedName name="IQ_INDIVIDUALS_NET_CHARGE_OFFS_FDIC" hidden="1">"c6637"</definedName>
    <definedName name="IQ_INDIVIDUALS_OTHER_LOANS_FDIC" hidden="1">"c6321"</definedName>
    <definedName name="IQ_INDIVIDUALS_PARTNERSHIPS_CORP_DEPOSITS_FOREIGN_FDIC" hidden="1">"c6479"</definedName>
    <definedName name="IQ_INDIVIDUALS_PARTNERSHIPS_CORP_NONTRANSACTION_ACCOUNTS_FDIC" hidden="1">"c6545"</definedName>
    <definedName name="IQ_INDIVIDUALS_PARTNERSHIPS_CORP_TOTAL_DEPOSITS_FDIC" hidden="1">"c6471"</definedName>
    <definedName name="IQ_INDIVIDUALS_PARTNERSHIPS_CORP_TRANSACTION_ACCOUNTS_FDIC" hidden="1">"c6537"</definedName>
    <definedName name="IQ_INDIVIDUALS_RECOVERIES_FDIC" hidden="1">"c6618"</definedName>
    <definedName name="IQ_INS_SETTLE_BR" hidden="1">"c572"</definedName>
    <definedName name="IQ_INSIDER_LOANS_FDIC" hidden="1">"c6365"</definedName>
    <definedName name="IQ_INSTITUTIONS_EARNINGS_GAINS_FDIC" hidden="1">"c6723"</definedName>
    <definedName name="IQ_INSURANCE_COMMISSION_FEES_FDIC" hidden="1">"c6670"</definedName>
    <definedName name="IQ_INSURANCE_UNDERWRITING_INCOME_FDIC" hidden="1">"c6671"</definedName>
    <definedName name="IQ_INT_DEMAND_NOTES_FDIC" hidden="1">"c6567"</definedName>
    <definedName name="IQ_INT_DOMESTIC_DEPOSITS_FDIC" hidden="1">"c6564"</definedName>
    <definedName name="IQ_INT_EXP_BR" hidden="1">"c586"</definedName>
    <definedName name="IQ_INT_EXP_TOTAL_FDIC" hidden="1">"c6569"</definedName>
    <definedName name="IQ_INT_FED_FUNDS_FDIC" hidden="1">"c6566"</definedName>
    <definedName name="IQ_INT_FOREIGN_DEPOSITS_FDIC" hidden="1">"c6565"</definedName>
    <definedName name="IQ_INT_INC_BR" hidden="1">"c593"</definedName>
    <definedName name="IQ_INT_INC_DEPOSITORY_INST_FDIC" hidden="1">"c6558"</definedName>
    <definedName name="IQ_INT_INC_DOM_LOANS_FDIC" hidden="1">"c6555"</definedName>
    <definedName name="IQ_INT_INC_FED_FUNDS_FDIC" hidden="1">"c6561"</definedName>
    <definedName name="IQ_INT_INC_FOREIGN_LOANS_FDIC" hidden="1">"c6556"</definedName>
    <definedName name="IQ_INT_INC_LEASE_RECEIVABLES_FDIC" hidden="1">"c6557"</definedName>
    <definedName name="IQ_INT_INC_OTHER_FDIC" hidden="1">"c6562"</definedName>
    <definedName name="IQ_INT_INC_SECURITIES_FDIC" hidden="1">"c6559"</definedName>
    <definedName name="IQ_INT_INC_TOTAL_FDIC" hidden="1">"c6563"</definedName>
    <definedName name="IQ_INT_INC_TRADING_ACCOUNTS_FDIC" hidden="1">"c6560"</definedName>
    <definedName name="IQ_INT_SUB_NOTES_FDIC" hidden="1">"c6568"</definedName>
    <definedName name="IQ_INTEREST_BEARING_BALANCES_FDIC" hidden="1">"c6371"</definedName>
    <definedName name="IQ_INTEREST_BEARING_DEPOSITS_DOMESTIC_FDIC" hidden="1">"c6478"</definedName>
    <definedName name="IQ_INTEREST_BEARING_DEPOSITS_FDIC" hidden="1">"c6373"</definedName>
    <definedName name="IQ_INTEREST_BEARING_DEPOSITS_FOREIGN_FDIC" hidden="1">"c6485"</definedName>
    <definedName name="IQ_INTEREST_RATE_CONTRACTS_FDIC" hidden="1">"c6512"</definedName>
    <definedName name="IQ_INTEREST_RATE_EXPOSURES_FDIC" hidden="1">"c6662"</definedName>
    <definedName name="IQ_INVEST_LOANS_CF_BR" hidden="1">"c630"</definedName>
    <definedName name="IQ_INVEST_SECURITY_CF_BR" hidden="1">"c639"</definedName>
    <definedName name="IQ_INVESTMENT_BANKING_OTHER_FEES_FDIC" hidden="1">"c6666"</definedName>
    <definedName name="IQ_IRA_KEOGH_ACCOUNTS_FDIC" hidden="1">"c6496"</definedName>
    <definedName name="IQ_ISSUED_GUARANTEED_US_FDIC" hidden="1">"c6404"</definedName>
    <definedName name="IQ_LATESTK" hidden="1">1000</definedName>
    <definedName name="IQ_LATESTQ" hidden="1">500</definedName>
    <definedName name="IQ_LEASE_FINANCING_RECEIVABLES_CHARGE_OFFS_FDIC" hidden="1">"c6602"</definedName>
    <definedName name="IQ_LEASE_FINANCING_RECEIVABLES_FDIC" hidden="1">"c6433"</definedName>
    <definedName name="IQ_LEASE_FINANCING_RECEIVABLES_NET_CHARGE_OFFS_FDIC" hidden="1">"c6640"</definedName>
    <definedName name="IQ_LEASE_FINANCING_RECEIVABLES_RECOVERIES_FDIC" hidden="1">"c6621"</definedName>
    <definedName name="IQ_LEASE_FINANCING_RECEIVABLES_TOTAL_LOANS_FOREIGN_FDIC" hidden="1">"c6449"</definedName>
    <definedName name="IQ_LEGAL_SETTLE_BR" hidden="1">"c649"</definedName>
    <definedName name="IQ_LIFE_INSURANCE_ASSETS_FDIC" hidden="1">"c6372"</definedName>
    <definedName name="IQ_LOAN_COMMITMENTS_REVOLVING_FDIC" hidden="1">"c6524"</definedName>
    <definedName name="IQ_LOAN_LOSS_ALLOW_FDIC" hidden="1">"c6326"</definedName>
    <definedName name="IQ_LOAN_LOSS_ALLOWANCE_NONCURRENT_LOANS_FDIC" hidden="1">"c6740"</definedName>
    <definedName name="IQ_LOAN_LOSSES_FDIC" hidden="1">"c6580"</definedName>
    <definedName name="IQ_LOANS_AND_LEASES_HELD_FDIC" hidden="1">"c6367"</definedName>
    <definedName name="IQ_LOANS_CF_BR" hidden="1">"c661"</definedName>
    <definedName name="IQ_LOANS_DEPOSITORY_INSTITUTIONS_FDIC" hidden="1">"c6382"</definedName>
    <definedName name="IQ_LOANS_HELD_FOREIGN_FDIC" hidden="1">"c6315"</definedName>
    <definedName name="IQ_LOANS_LEASES_FOREIGN_FDIC" hidden="1">"c6383"</definedName>
    <definedName name="IQ_LOANS_LEASES_GROSS_FDIC" hidden="1">"c6323"</definedName>
    <definedName name="IQ_LOANS_LEASES_GROSS_FOREIGN_FDIC" hidden="1">"c6384"</definedName>
    <definedName name="IQ_LOANS_LEASES_NET_FDIC" hidden="1">"c6327"</definedName>
    <definedName name="IQ_LOANS_LEASES_NET_UNEARNED_FDIC" hidden="1">"c6325"</definedName>
    <definedName name="IQ_LOANS_NOT_SECURED_RE_FDIC" hidden="1">"c6381"</definedName>
    <definedName name="IQ_LOANS_SECURED_BY_RE_CHARGE_OFFS_FDIC" hidden="1">"c6588"</definedName>
    <definedName name="IQ_LOANS_SECURED_BY_RE_RECOVERIES_FDIC" hidden="1">"c6607"</definedName>
    <definedName name="IQ_LOANS_SECURED_NON_US_FDIC" hidden="1">"c6380"</definedName>
    <definedName name="IQ_LOANS_SECURED_RE_NET_CHARGE_OFFS_FDIC" hidden="1">"c6626"</definedName>
    <definedName name="IQ_LOANS_TO_DEPOSITORY_INSTITUTIONS_FOREIGN_FDIC" hidden="1">"c6453"</definedName>
    <definedName name="IQ_LOANS_TO_FOREIGN_GOVERNMENTS_FDIC" hidden="1">"c6448"</definedName>
    <definedName name="IQ_LOANS_TO_INDIVIDUALS_FOREIGN_FDIC" hidden="1">"c6452"</definedName>
    <definedName name="IQ_LONG_TERM_ASSETS_FDIC" hidden="1">"c6361"</definedName>
    <definedName name="IQ_LOSS_ALLOWANCE_LOANS_FDIC" hidden="1">"c6739"</definedName>
    <definedName name="IQ_LT_DEBT_BR" hidden="1">"c676"</definedName>
    <definedName name="IQ_LT_DEBT_ISSUED_BR" hidden="1">"c683"</definedName>
    <definedName name="IQ_LT_DEBT_REPAID_BR" hidden="1">"c691"</definedName>
    <definedName name="IQ_LT_INVEST_BR" hidden="1">"c698"</definedName>
    <definedName name="IQ_LTM" hidden="1">2000</definedName>
    <definedName name="IQ_LTMMONTH" hidden="1">120000</definedName>
    <definedName name="IQ_MATURITY_ONE_YEAR_LESS_FDIC" hidden="1">"c6425"</definedName>
    <definedName name="IQ_MERGER_BR" hidden="1">"c715"</definedName>
    <definedName name="IQ_MERGER_RESTRUCTURE_BR" hidden="1">"c721"</definedName>
    <definedName name="IQ_MINORITY_INTEREST_BR" hidden="1">"c729"</definedName>
    <definedName name="IQ_MONEY_MARKET_DEPOSIT_ACCOUNTS_FDIC" hidden="1">"c6553"</definedName>
    <definedName name="IQ_MONTH" hidden="1">15000</definedName>
    <definedName name="IQ_MORTGAGE_BACKED_SECURITIES_FDIC" hidden="1">"c6402"</definedName>
    <definedName name="IQ_MORTGAGE_SERVICING_FDIC" hidden="1">"c6335"</definedName>
    <definedName name="IQ_MTD" hidden="1">800000</definedName>
    <definedName name="IQ_MULTIFAMILY_RESIDENTIAL_LOANS_FDIC" hidden="1">"c6311"</definedName>
    <definedName name="IQ_NAMES_REVISION_DATE_" hidden="1">40796.3927083333</definedName>
    <definedName name="IQ_NET_CHARGE_OFFS_FDIC" hidden="1">"c6641"</definedName>
    <definedName name="IQ_NET_CHARGE_OFFS_LOANS_FDIC" hidden="1">"c6751"</definedName>
    <definedName name="IQ_NET_DEBT_ISSUED_BR" hidden="1">"c753"</definedName>
    <definedName name="IQ_NET_INCOME_FDIC" hidden="1">"c6587"</definedName>
    <definedName name="IQ_NET_INT_INC_BNK_FDIC" hidden="1">"c6570"</definedName>
    <definedName name="IQ_NET_INT_INC_BR" hidden="1">"c765"</definedName>
    <definedName name="IQ_NET_INTEREST_MARGIN_FDIC" hidden="1">"c6726"</definedName>
    <definedName name="IQ_NET_LOANS_LEASES_CORE_DEPOSITS_FDIC" hidden="1">"c6743"</definedName>
    <definedName name="IQ_NET_LOANS_LEASES_DEPOSITS_FDIC" hidden="1">"c6742"</definedName>
    <definedName name="IQ_NET_OPERATING_INCOME_ASSETS_FDIC" hidden="1">"c6729"</definedName>
    <definedName name="IQ_NET_SECURITIZATION_INCOME_FDIC" hidden="1">"c6669"</definedName>
    <definedName name="IQ_NET_SERVICING_FEES_FDIC" hidden="1">"c6668"</definedName>
    <definedName name="IQ_NON_INT_EXP_FDIC" hidden="1">"c6579"</definedName>
    <definedName name="IQ_NON_INT_INC_FDIC" hidden="1">"c6575"</definedName>
    <definedName name="IQ_NON_US_ADDRESSEES_TOTAL_LOANS_FOREIGN_FDIC" hidden="1">"c6443"</definedName>
    <definedName name="IQ_NON_US_CHARGE_OFFS_AND_RECOVERIES_FDIC" hidden="1">"c6650"</definedName>
    <definedName name="IQ_NON_US_CHARGE_OFFS_FDIC" hidden="1">"c6648"</definedName>
    <definedName name="IQ_NON_US_COMMERCIAL_INDUSTRIAL_CHARGE_OFFS_FDIC" hidden="1">"c6651"</definedName>
    <definedName name="IQ_NON_US_NET_LOANS_FDIC" hidden="1">"c6376"</definedName>
    <definedName name="IQ_NON_US_RECOVERIES_FDIC" hidden="1">"c6649"</definedName>
    <definedName name="IQ_NONCURRENT_LOANS_1_4_FAMILY_FDIC" hidden="1">"c6770"</definedName>
    <definedName name="IQ_NONCURRENT_LOANS_COMMERCIAL_INDUSTRIAL_FDIC" hidden="1">"c6773"</definedName>
    <definedName name="IQ_NONCURRENT_LOANS_COMMERCIAL_RE_FDIC" hidden="1">"c6768"</definedName>
    <definedName name="IQ_NONCURRENT_LOANS_COMMERCIAL_RE_NOT_SECURED_FDIC" hidden="1">"c6778"</definedName>
    <definedName name="IQ_NONCURRENT_LOANS_CONSTRUCTION_LAND_DEV_FDIC" hidden="1">"c6767"</definedName>
    <definedName name="IQ_NONCURRENT_LOANS_CREDIT_CARD_FDIC" hidden="1">"c6775"</definedName>
    <definedName name="IQ_NONCURRENT_LOANS_GUARANTEED_FDIC" hidden="1">"c6358"</definedName>
    <definedName name="IQ_NONCURRENT_LOANS_HOME_EQUITY_FDIC" hidden="1">"c6771"</definedName>
    <definedName name="IQ_NONCURRENT_LOANS_INDIVIDUALS_FDIC" hidden="1">"c6774"</definedName>
    <definedName name="IQ_NONCURRENT_LOANS_LEASES_FDIC" hidden="1">"c6357"</definedName>
    <definedName name="IQ_NONCURRENT_LOANS_MULTIFAMILY_FDIC" hidden="1">"c6769"</definedName>
    <definedName name="IQ_NONCURRENT_LOANS_OTHER_FAMILY_FDIC" hidden="1">"c6772"</definedName>
    <definedName name="IQ_NONCURRENT_LOANS_OTHER_INDIVIDUAL_FDIC" hidden="1">"c6776"</definedName>
    <definedName name="IQ_NONCURRENT_LOANS_OTHER_LOANS_FDIC" hidden="1">"c6777"</definedName>
    <definedName name="IQ_NONCURRENT_LOANS_RE_FDIC" hidden="1">"c6766"</definedName>
    <definedName name="IQ_NONCURRENT_LOANS_TOTAL_LOANS_FDIC" hidden="1">"c6765"</definedName>
    <definedName name="IQ_NONCURRENT_OREO_ASSETS_FDIC" hidden="1">"c6741"</definedName>
    <definedName name="IQ_NONINTEREST_BEARING_BALANCES_FDIC" hidden="1">"c6394"</definedName>
    <definedName name="IQ_NONINTEREST_BEARING_DEPOSITS_DOMESTIC_FDIC" hidden="1">"c6477"</definedName>
    <definedName name="IQ_NONINTEREST_BEARING_DEPOSITS_FOREIGN_FDIC" hidden="1">"c6484"</definedName>
    <definedName name="IQ_NONINTEREST_EXPENSE_EARNING_ASSETS_FDIC" hidden="1">"c6728"</definedName>
    <definedName name="IQ_NONINTEREST_INCOME_EARNING_ASSETS_FDIC" hidden="1">"c6727"</definedName>
    <definedName name="IQ_NONMORTGAGE_SERVICING_FDIC" hidden="1">"c6336"</definedName>
    <definedName name="IQ_NONTRANSACTION_ACCOUNTS_FDIC" hidden="1">"c6552"</definedName>
    <definedName name="IQ_NOTIONAL_AMOUNT_CREDIT_DERIVATIVES_FDIC" hidden="1">"c6507"</definedName>
    <definedName name="IQ_NOTIONAL_VALUE_EXCHANGE_SWAPS_FDIC" hidden="1">"c6516"</definedName>
    <definedName name="IQ_NOTIONAL_VALUE_OTHER_SWAPS_FDIC" hidden="1">"c6521"</definedName>
    <definedName name="IQ_NOTIONAL_VALUE_RATE_SWAPS_FDIC" hidden="1">"c6511"</definedName>
    <definedName name="IQ_NTM" hidden="1">6000</definedName>
    <definedName name="IQ_NUMBER_DEPOSITS_LESS_THAN_100K_FDIC" hidden="1">"c6495"</definedName>
    <definedName name="IQ_NUMBER_DEPOSITS_MORE_THAN_100K_FDIC" hidden="1">"c6493"</definedName>
    <definedName name="IQ_OBLIGATIONS_OF_STATES_TOTAL_LOANS_FOREIGN_FDIC" hidden="1">"c6447"</definedName>
    <definedName name="IQ_OBLIGATIONS_STATES_FDIC" hidden="1">"c6431"</definedName>
    <definedName name="IQ_OPER_INC_BR" hidden="1">"c850"</definedName>
    <definedName name="IQ_OREO_1_4_RESIDENTIAL_FDIC" hidden="1">"c6454"</definedName>
    <definedName name="IQ_OREO_COMMERCIAL_RE_FDIC" hidden="1">"c6456"</definedName>
    <definedName name="IQ_OREO_CONSTRUCTION_DEVELOPMENT_FDIC" hidden="1">"c6457"</definedName>
    <definedName name="IQ_OREO_FARMLAND_FDIC" hidden="1">"c6458"</definedName>
    <definedName name="IQ_OREO_FOREIGN_FDIC" hidden="1">"c6460"</definedName>
    <definedName name="IQ_OREO_MULTI_FAMILY_RESIDENTIAL_FDIC" hidden="1">"c6455"</definedName>
    <definedName name="IQ_OTHER_AMORT_BR" hidden="1">"c5566"</definedName>
    <definedName name="IQ_OTHER_ASSETS_BR" hidden="1">"c862"</definedName>
    <definedName name="IQ_OTHER_ASSETS_FDIC" hidden="1">"c6338"</definedName>
    <definedName name="IQ_OTHER_BORROWED_FUNDS_FDIC" hidden="1">"c6345"</definedName>
    <definedName name="IQ_OTHER_CA_SUPPL_BR" hidden="1">"c871"</definedName>
    <definedName name="IQ_OTHER_CL_SUPPL_BR" hidden="1">"c880"</definedName>
    <definedName name="IQ_OTHER_COMPREHENSIVE_INCOME_FDIC" hidden="1">"c6503"</definedName>
    <definedName name="IQ_OTHER_DEPOSITORY_INSTITUTIONS_LOANS_FDIC" hidden="1">"c6436"</definedName>
    <definedName name="IQ_OTHER_DEPOSITORY_INSTITUTIONS_TOTAL_LOANS_FOREIGN_FDIC" hidden="1">"c6442"</definedName>
    <definedName name="IQ_OTHER_DOMESTIC_DEBT_SECURITIES_FDIC" hidden="1">"c6302"</definedName>
    <definedName name="IQ_OTHER_EQUITY_BR" hidden="1">"c888"</definedName>
    <definedName name="IQ_OTHER_FINANCE_ACT_BR" hidden="1">"c895"</definedName>
    <definedName name="IQ_OTHER_FINANCE_ACT_SUPPL_BR" hidden="1">"c901"</definedName>
    <definedName name="IQ_OTHER_INSURANCE_FEES_FDIC" hidden="1">"c6672"</definedName>
    <definedName name="IQ_OTHER_INTAN_BR" hidden="1">"c909"</definedName>
    <definedName name="IQ_OTHER_INTANGIBLE_FDIC" hidden="1">"c6337"</definedName>
    <definedName name="IQ_OTHER_INVEST_ACT_BR" hidden="1">"c918"</definedName>
    <definedName name="IQ_OTHER_INVEST_ACT_SUPPL_BR" hidden="1">"c924"</definedName>
    <definedName name="IQ_OTHER_LIAB_BR" hidden="1">"c932"</definedName>
    <definedName name="IQ_OTHER_LIAB_LT_BR" hidden="1">"c937"</definedName>
    <definedName name="IQ_OTHER_LIABILITIES_FDIC" hidden="1">"c6347"</definedName>
    <definedName name="IQ_OTHER_LOANS_CHARGE_OFFS_FDIC" hidden="1">"c6601"</definedName>
    <definedName name="IQ_OTHER_LOANS_FOREIGN_FDIC" hidden="1">"c6446"</definedName>
    <definedName name="IQ_OTHER_LOANS_LEASES_FDIC" hidden="1">"c6322"</definedName>
    <definedName name="IQ_OTHER_LOANS_NET_CHARGE_OFFS_FDIC" hidden="1">"c6639"</definedName>
    <definedName name="IQ_OTHER_LOANS_RECOVERIES_FDIC" hidden="1">"c6620"</definedName>
    <definedName name="IQ_OTHER_LOANS_TOTAL_FDIC" hidden="1">"c6432"</definedName>
    <definedName name="IQ_OTHER_LT_ASSETS_BR" hidden="1">"c948"</definedName>
    <definedName name="IQ_OTHER_NON_INT_EXP_FDIC" hidden="1">"c6578"</definedName>
    <definedName name="IQ_OTHER_NON_INT_EXPENSE_FDIC" hidden="1">"c6679"</definedName>
    <definedName name="IQ_OTHER_NON_INT_INC_FDIC" hidden="1">"c6676"</definedName>
    <definedName name="IQ_OTHER_NON_OPER_EXP_BR" hidden="1">"c957"</definedName>
    <definedName name="IQ_OTHER_NON_OPER_EXP_SUPPL_BR" hidden="1">"c962"</definedName>
    <definedName name="IQ_OTHER_OFF_BS_LIAB_FDIC" hidden="1">"c6533"</definedName>
    <definedName name="IQ_OTHER_OPER_ACT_BR" hidden="1">"c985"</definedName>
    <definedName name="IQ_OTHER_OPER_BR" hidden="1">"c990"</definedName>
    <definedName name="IQ_OTHER_OPER_SUPPL_BR" hidden="1">"c994"</definedName>
    <definedName name="IQ_OTHER_OPER_TOT_BR" hidden="1">"c1000"</definedName>
    <definedName name="IQ_OTHER_RE_OWNED_FDIC" hidden="1">"c6330"</definedName>
    <definedName name="IQ_OTHER_REV_BR" hidden="1">"c1011"</definedName>
    <definedName name="IQ_OTHER_REV_SUPPL_BR" hidden="1">"c1016"</definedName>
    <definedName name="IQ_OTHER_SAVINGS_DEPOSITS_FDIC" hidden="1">"c6554"</definedName>
    <definedName name="IQ_OTHER_TRANSACTIONS_FDIC" hidden="1">"c6504"</definedName>
    <definedName name="IQ_OTHER_UNUSED_COMMITMENTS_FDIC" hidden="1">"c6530"</definedName>
    <definedName name="IQ_OTHER_UNUSUAL_BR" hidden="1">"c1561"</definedName>
    <definedName name="IQ_OTHER_UNUSUAL_SUPPL_BR" hidden="1">"c1496"</definedName>
    <definedName name="IQ_OVER_FIFETEEN_YEAR_MORTGAGE_PASS_THROUGHS_FDIC" hidden="1">"c6416"</definedName>
    <definedName name="IQ_OVER_FIFTEEN_YEAR_FIXED_AND_FLOATING_RATE_FDIC" hidden="1">"c6424"</definedName>
    <definedName name="IQ_OVER_THREE_YEARS_FDIC" hidden="1">"c6418"</definedName>
    <definedName name="IQ_PARTICIPATION_POOLS_RESIDENTIAL_MORTGAGES_FDIC" hidden="1">"c6403"</definedName>
    <definedName name="IQ_PAST_DUE_30_1_4_FAMILY_LOANS_FDIC" hidden="1">"c6693"</definedName>
    <definedName name="IQ_PAST_DUE_30_AUTO_LOANS_FDIC" hidden="1">"c6687"</definedName>
    <definedName name="IQ_PAST_DUE_30_CL_LOANS_FDIC" hidden="1">"c6688"</definedName>
    <definedName name="IQ_PAST_DUE_30_CREDIT_CARDS_RECEIVABLES_FDIC" hidden="1">"c6690"</definedName>
    <definedName name="IQ_PAST_DUE_30_HOME_EQUITY_LINES_FDIC" hidden="1">"c6691"</definedName>
    <definedName name="IQ_PAST_DUE_30_OTHER_CONSUMER_LOANS_FDIC" hidden="1">"c6689"</definedName>
    <definedName name="IQ_PAST_DUE_30_OTHER_LOANS_FDIC" hidden="1">"c6692"</definedName>
    <definedName name="IQ_PAST_DUE_90_1_4_FAMILY_LOANS_FDIC" hidden="1">"c6700"</definedName>
    <definedName name="IQ_PAST_DUE_90_AUTO_LOANS_FDIC" hidden="1">"c6694"</definedName>
    <definedName name="IQ_PAST_DUE_90_CL_LOANS_FDIC" hidden="1">"c6695"</definedName>
    <definedName name="IQ_PAST_DUE_90_CREDIT_CARDS_RECEIVABLES_FDIC" hidden="1">"c6697"</definedName>
    <definedName name="IQ_PAST_DUE_90_HOME_EQUITY_LINES_FDIC" hidden="1">"c6698"</definedName>
    <definedName name="IQ_PAST_DUE_90_OTHER_CONSUMER_LOANS_FDIC" hidden="1">"c6696"</definedName>
    <definedName name="IQ_PAST_DUE_90_OTHER_LOANS_FDIC" hidden="1">"c6699"</definedName>
    <definedName name="IQ_PC_WRITTEN" hidden="1">"c1027"</definedName>
    <definedName name="IQ_PERCENT_INSURED_FDIC" hidden="1">"c6374"</definedName>
    <definedName name="IQ_PLEDGED_SECURITIES_FDIC" hidden="1">"c6401"</definedName>
    <definedName name="IQ_PRE_TAX_INCOME_FDIC" hidden="1">"c6581"</definedName>
    <definedName name="IQ_PREF_ISSUED_BR" hidden="1">"c1047"</definedName>
    <definedName name="IQ_PREF_OTHER_BR" hidden="1">"c1055"</definedName>
    <definedName name="IQ_PREF_REP_BR" hidden="1">"c1062"</definedName>
    <definedName name="IQ_PREFERRED_FDIC" hidden="1">"c6349"</definedName>
    <definedName name="IQ_PREMISES_EQUIPMENT_FDIC" hidden="1">"c6577"</definedName>
    <definedName name="IQ_PRETAX_RETURN_ASSETS_FDIC" hidden="1">"c6731"</definedName>
    <definedName name="IQ_PRIVATELY_ISSUED_MORTGAGE_BACKED_SECURITIES_FDIC" hidden="1">"c6407"</definedName>
    <definedName name="IQ_PRIVATELY_ISSUED_MORTGAGE_PASS_THROUGHS_FDIC" hidden="1">"c6405"</definedName>
    <definedName name="IQ_PURCHASE_FOREIGN_CURRENCIES_FDIC" hidden="1">"c6513"</definedName>
    <definedName name="IQ_PURCHASED_OPTION_CONTRACTS_FDIC" hidden="1">"c6510"</definedName>
    <definedName name="IQ_PURCHASED_OPTION_CONTRACTS_FX_RISK_FDIC" hidden="1">"c6515"</definedName>
    <definedName name="IQ_PURCHASED_OPTION_CONTRACTS_NON_FX_IR_FDIC" hidden="1">"c6520"</definedName>
    <definedName name="IQ_QTD" hidden="1">750000</definedName>
    <definedName name="IQ_RE_FORECLOSURE_FDIC" hidden="1">"c6332"</definedName>
    <definedName name="IQ_RE_INVEST_FDIC" hidden="1">"c6331"</definedName>
    <definedName name="IQ_RE_LOANS_DOMESTIC_CHARGE_OFFS_FDIC" hidden="1">"c6589"</definedName>
    <definedName name="IQ_RE_LOANS_DOMESTIC_FDIC" hidden="1">"c6309"</definedName>
    <definedName name="IQ_RE_LOANS_DOMESTIC_NET_CHARGE_OFFS_FDIC" hidden="1">"c6627"</definedName>
    <definedName name="IQ_RE_LOANS_DOMESTIC_RECOVERIES_FDIC" hidden="1">"c6608"</definedName>
    <definedName name="IQ_RE_LOANS_FDIC" hidden="1">"c6308"</definedName>
    <definedName name="IQ_RE_LOANS_FOREIGN_CHARGE_OFFS_FDIC" hidden="1">"c6595"</definedName>
    <definedName name="IQ_RE_LOANS_FOREIGN_NET_CHARGE_OFFS_FDIC" hidden="1">"c6633"</definedName>
    <definedName name="IQ_RE_LOANS_FOREIGN_RECOVERIES_FDIC" hidden="1">"c6614"</definedName>
    <definedName name="IQ_RECOVERIES_1_4_FAMILY_LOANS_FDIC" hidden="1">"c6707"</definedName>
    <definedName name="IQ_RECOVERIES_AUTO_LOANS_FDIC" hidden="1">"c6701"</definedName>
    <definedName name="IQ_RECOVERIES_CL_LOANS_FDIC" hidden="1">"c6702"</definedName>
    <definedName name="IQ_RECOVERIES_CREDIT_CARDS_RECEIVABLES_FDIC" hidden="1">"c6704"</definedName>
    <definedName name="IQ_RECOVERIES_HOME_EQUITY_LINES_FDIC" hidden="1">"c6705"</definedName>
    <definedName name="IQ_RECOVERIES_OTHER_CONSUMER_LOANS_FDIC" hidden="1">"c6703"</definedName>
    <definedName name="IQ_RECOVERIES_OTHER_LOANS_FDIC" hidden="1">"c6706"</definedName>
    <definedName name="IQ_RELATED_PLANS_FDIC" hidden="1">"c6320"</definedName>
    <definedName name="IQ_RESIDENTIAL_LOANS" hidden="1">"c1102"</definedName>
    <definedName name="IQ_RESTATEMENTS_NET_FDIC" hidden="1">"c6500"</definedName>
    <definedName name="IQ_RESTRUCTURE_BR" hidden="1">"c1106"</definedName>
    <definedName name="IQ_RESTRUCTURED_LOANS_1_4_RESIDENTIAL_FDIC" hidden="1">"c6378"</definedName>
    <definedName name="IQ_RESTRUCTURED_LOANS_LEASES_FDIC" hidden="1">"c6377"</definedName>
    <definedName name="IQ_RESTRUCTURED_LOANS_NON_1_4_FDIC" hidden="1">"c6379"</definedName>
    <definedName name="IQ_RETAIL_DEPOSITS_FDIC" hidden="1">"c6488"</definedName>
    <definedName name="IQ_RETAINED_EARNINGS_AVERAGE_EQUITY_FDIC" hidden="1">"c6733"</definedName>
    <definedName name="IQ_RETURN_ASSETS_BROK" hidden="1">"c1115"</definedName>
    <definedName name="IQ_RETURN_ASSETS_FDIC" hidden="1">"c6730"</definedName>
    <definedName name="IQ_RETURN_EQUITY_BROK" hidden="1">"c1120"</definedName>
    <definedName name="IQ_RETURN_EQUITY_FDIC" hidden="1">"c6732"</definedName>
    <definedName name="IQ_REVALUATION_GAINS_FDIC" hidden="1">"c6428"</definedName>
    <definedName name="IQ_REVALUATION_LOSSES_FDIC" hidden="1">"c6429"</definedName>
    <definedName name="IQ_RISK_WEIGHTED_ASSETS_FDIC" hidden="1">"c6370"</definedName>
    <definedName name="IQ_SALARY_FDIC" hidden="1">"c6576"</definedName>
    <definedName name="IQ_SALE_CONVERSION_RETIREMENT_STOCK_FDIC" hidden="1">"c6661"</definedName>
    <definedName name="IQ_SALE_INTAN_CF_BR" hidden="1">"c1133"</definedName>
    <definedName name="IQ_SALE_PPE_CF_BR" hidden="1">"c1139"</definedName>
    <definedName name="IQ_SALE_REAL_ESTATE_CF_BR" hidden="1">"c1145"</definedName>
    <definedName name="IQ_SECURED_1_4_FAMILY_RESIDENTIAL_CHARGE_OFFS_FDIC" hidden="1">"c6590"</definedName>
    <definedName name="IQ_SECURED_1_4_FAMILY_RESIDENTIAL_NET_CHARGE_OFFS_FDIC" hidden="1">"c6628"</definedName>
    <definedName name="IQ_SECURED_1_4_FAMILY_RESIDENTIAL_RECOVERIES_FDIC" hidden="1">"c6609"</definedName>
    <definedName name="IQ_SECURED_FARMLAND_CHARGE_OFFS_FDIC" hidden="1">"c6593"</definedName>
    <definedName name="IQ_SECURED_FARMLAND_NET_CHARGE_OFFS_FDIC" hidden="1">"c6631"</definedName>
    <definedName name="IQ_SECURED_FARMLAND_RECOVERIES_FDIC" hidden="1">"c6612"</definedName>
    <definedName name="IQ_SECURED_MULTIFAMILY_RESIDENTIAL_CHARGE_OFFS_FDIC" hidden="1">"c6591"</definedName>
    <definedName name="IQ_SECURED_MULTIFAMILY_RESIDENTIAL_NET_CHARGE_OFFS_FDIC" hidden="1">"c6629"</definedName>
    <definedName name="IQ_SECURED_MULTIFAMILY_RESIDENTIAL_RECOVERIES_FDIC" hidden="1">"c6610"</definedName>
    <definedName name="IQ_SECURED_NONFARM_NONRESIDENTIAL_CHARGE_OFFS_FDIC" hidden="1">"c6592"</definedName>
    <definedName name="IQ_SECURED_NONFARM_NONRESIDENTIAL_NET_CHARGE_OFFS_FDIC" hidden="1">"c6630"</definedName>
    <definedName name="IQ_SECURED_NONFARM_NONRESIDENTIAL_RECOVERIES_FDIC" hidden="1">"c6611"</definedName>
    <definedName name="IQ_SECURITIES_GAINS_FDIC" hidden="1">"c6584"</definedName>
    <definedName name="IQ_SECURITIES_ISSUED_STATES_FDIC" hidden="1">"c6300"</definedName>
    <definedName name="IQ_SECURITIES_LENT_FDIC" hidden="1">"c6532"</definedName>
    <definedName name="IQ_SECURITIES_UNDERWRITING_FDIC" hidden="1">"c6529"</definedName>
    <definedName name="IQ_SERVICE_CHARGES_FDIC" hidden="1">"c6572"</definedName>
    <definedName name="IQ_SPECIAL_DIV_CF_BR" hidden="1">"c1171"</definedName>
    <definedName name="IQ_ST_DEBT_BR" hidden="1">"c1178"</definedName>
    <definedName name="IQ_ST_DEBT_ISSUED_BR" hidden="1">"c1183"</definedName>
    <definedName name="IQ_ST_DEBT_REPAID_BR" hidden="1">"c1191"</definedName>
    <definedName name="IQ_STATES_NONTRANSACTION_ACCOUNTS_FDIC" hidden="1">"c6547"</definedName>
    <definedName name="IQ_STATES_TOTAL_DEPOSITS_FDIC" hidden="1">"c6473"</definedName>
    <definedName name="IQ_STATES_TRANSACTION_ACCOUNTS_FDIC" hidden="1">"c6539"</definedName>
    <definedName name="IQ_SUB_DEBT_FDIC" hidden="1">"c6346"</definedName>
    <definedName name="IQ_SURPLUS_FDIC" hidden="1">"c6351"</definedName>
    <definedName name="IQ_THREE_MONTHS_FIXED_AND_FLOATING_FDIC" hidden="1">"c6419"</definedName>
    <definedName name="IQ_THREE_MONTHS_MORTGAGE_PASS_THROUGHS_FDIC" hidden="1">"c6411"</definedName>
    <definedName name="IQ_THREE_YEAR_FIXED_AND_FLOATING_RATE_FDIC" hidden="1">"c6421"</definedName>
    <definedName name="IQ_THREE_YEAR_MORTGAGE_PASS_THROUGHS_FDIC" hidden="1">"c6413"</definedName>
    <definedName name="IQ_THREE_YEARS_LESS_FDIC" hidden="1">"c6417"</definedName>
    <definedName name="IQ_TIER_1_RISK_BASED_CAPITAL_RATIO_FDIC" hidden="1">"c6746"</definedName>
    <definedName name="IQ_TIER_ONE_FDIC" hidden="1">"c6369"</definedName>
    <definedName name="IQ_TIME_DEPOSITS_LESS_THAN_100K_FDIC" hidden="1">"c6465"</definedName>
    <definedName name="IQ_TIME_DEPOSITS_MORE_THAN_100K_FDIC" hidden="1">"c6470"</definedName>
    <definedName name="IQ_TODAY" hidden="1">0</definedName>
    <definedName name="IQ_TOTAL_AR_BR" hidden="1">"c1231"</definedName>
    <definedName name="IQ_TOTAL_ASSETS_FDIC" hidden="1">"c6339"</definedName>
    <definedName name="IQ_TOTAL_CHARGE_OFFS_FDIC" hidden="1">"c6603"</definedName>
    <definedName name="IQ_TOTAL_DEBT_ISSUED_BR" hidden="1">"c1253"</definedName>
    <definedName name="IQ_TOTAL_DEBT_REPAID_BR" hidden="1">"c1260"</definedName>
    <definedName name="IQ_TOTAL_DEBT_SECURITIES_FDIC" hidden="1">"c6410"</definedName>
    <definedName name="IQ_TOTAL_DEPOSITS_FDIC" hidden="1">"c6342"</definedName>
    <definedName name="IQ_TOTAL_EMPLOYEES_FDIC" hidden="1">"c6355"</definedName>
    <definedName name="IQ_TOTAL_LIAB_BR" hidden="1">"c1278"</definedName>
    <definedName name="IQ_TOTAL_LIAB_EQUITY_FDIC" hidden="1">"c6354"</definedName>
    <definedName name="IQ_TOTAL_LIABILITIES_FDIC" hidden="1">"c6348"</definedName>
    <definedName name="IQ_TOTAL_OPER_EXP_BR" hidden="1">"c1284"</definedName>
    <definedName name="IQ_TOTAL_RECOVERIES_FDIC" hidden="1">"c6622"</definedName>
    <definedName name="IQ_TOTAL_REV_BNK_FDIC" hidden="1">"c6786"</definedName>
    <definedName name="IQ_TOTAL_REV_BR" hidden="1">"c1303"</definedName>
    <definedName name="IQ_TOTAL_RISK_BASED_CAPITAL_RATIO_FDIC" hidden="1">"c6747"</definedName>
    <definedName name="IQ_TOTAL_SECURITIES_FDIC" hidden="1">"c6306"</definedName>
    <definedName name="IQ_TOTAL_TIME_DEPOSITS_FDIC" hidden="1">"c6497"</definedName>
    <definedName name="IQ_TOTAL_TIME_SAVINGS_DEPOSITS_FDIC" hidden="1">"c6498"</definedName>
    <definedName name="IQ_TOTAL_UNUSED_COMMITMENTS_FDIC" hidden="1">"c6536"</definedName>
    <definedName name="IQ_TOTAL_UNUSUAL_BR" hidden="1">"c5517"</definedName>
    <definedName name="IQ_TRADING_ACCOUNT_GAINS_FEES_FDIC" hidden="1">"c6573"</definedName>
    <definedName name="IQ_TRADING_ASSETS_FDIC" hidden="1">"c6328"</definedName>
    <definedName name="IQ_TRADING_LIABILITIES_FDIC" hidden="1">"c6344"</definedName>
    <definedName name="IQ_TRANSACTION_ACCOUNTS_FDIC" hidden="1">"c6544"</definedName>
    <definedName name="IQ_TREASURY_OTHER_EQUITY_BR" hidden="1">"c1314"</definedName>
    <definedName name="IQ_TREASURY_STOCK_TRANSACTIONS_FDIC" hidden="1">"c6501"</definedName>
    <definedName name="IQ_TWELVE_MONTHS_FIXED_AND_FLOATING_FDIC" hidden="1">"c6420"</definedName>
    <definedName name="IQ_TWELVE_MONTHS_MORTGAGE_PASS_THROUGHS_FDIC" hidden="1">"c6412"</definedName>
    <definedName name="IQ_UNDIVIDED_PROFITS_FDIC" hidden="1">"c6352"</definedName>
    <definedName name="IQ_UNEARN_REV_CURRENT_BR" hidden="1">"c1324"</definedName>
    <definedName name="IQ_UNEARNED_INCOME_FDIC" hidden="1">"c6324"</definedName>
    <definedName name="IQ_UNEARNED_INCOME_FOREIGN_FDIC" hidden="1">"c6385"</definedName>
    <definedName name="IQ_UNPROFITABLE_INSTITUTIONS_FDIC" hidden="1">"c6722"</definedName>
    <definedName name="IQ_UNUSED_LOAN_COMMITMENTS_FDIC" hidden="1">"c6368"</definedName>
    <definedName name="IQ_US_BRANCHES_FOREIGN_BANK_LOANS_FDIC" hidden="1">"c6435"</definedName>
    <definedName name="IQ_US_BRANCHES_FOREIGN_BANKS_FDIC" hidden="1">"c6390"</definedName>
    <definedName name="IQ_US_GOV_AGENCIES_FDIC" hidden="1">"c6395"</definedName>
    <definedName name="IQ_US_GOV_DEPOSITS_FDIC" hidden="1">"c6483"</definedName>
    <definedName name="IQ_US_GOV_ENTERPRISES_FDIC" hidden="1">"c6396"</definedName>
    <definedName name="IQ_US_GOV_NONCURRENT_LOANS_TOTAL_NONCURRENT_FDIC" hidden="1">"c6779"</definedName>
    <definedName name="IQ_US_GOV_NONTRANSACTION_ACCOUNTS_FDIC" hidden="1">"c6546"</definedName>
    <definedName name="IQ_US_GOV_OBLIGATIONS_FDIC" hidden="1">"c6299"</definedName>
    <definedName name="IQ_US_GOV_SECURITIES_FDIC" hidden="1">"c6297"</definedName>
    <definedName name="IQ_US_GOV_TOTAL_DEPOSITS_FDIC" hidden="1">"c6472"</definedName>
    <definedName name="IQ_US_GOV_TRANSACTION_ACCOUNTS_FDIC" hidden="1">"c6538"</definedName>
    <definedName name="IQ_US_TREASURY_SECURITIES_FDIC" hidden="1">"c6298"</definedName>
    <definedName name="IQ_VALUATION_ALLOWANCES_FDIC" hidden="1">"c6400"</definedName>
    <definedName name="IQ_VC_REVENUE_FDIC" hidden="1">"c6667"</definedName>
    <definedName name="IQ_VOLATILE_LIABILITIES_FDIC" hidden="1">"c6364"</definedName>
    <definedName name="IQ_WEEK" hidden="1">50000</definedName>
    <definedName name="IQ_WRITTEN_OPTION_CONTRACTS_FDIC" hidden="1">"c6509"</definedName>
    <definedName name="IQ_WRITTEN_OPTION_CONTRACTS_FX_RISK_FDIC" hidden="1">"c6514"</definedName>
    <definedName name="IQ_WRITTEN_OPTION_CONTRACTS_NON_FX_IR_FDIC" hidden="1">"c6519"</definedName>
    <definedName name="IQ_YTD" hidden="1">3000</definedName>
    <definedName name="IQ_YTDMONTH" hidden="1">130000</definedName>
    <definedName name="irr" localSheetId="1">#REF!</definedName>
    <definedName name="irr">#REF!</definedName>
    <definedName name="IT_CAPX">"{='IT CAPX'!$T$4:$T$500}"</definedName>
    <definedName name="IT_QTR" localSheetId="1">#REF!</definedName>
    <definedName name="IT_QTR" localSheetId="0">#REF!</definedName>
    <definedName name="IT_QTR" localSheetId="2">#REF!</definedName>
    <definedName name="IT_QTR">#REF!</definedName>
    <definedName name="IT_TYPE">"{='IT CAPX'!$H$4:$H$500}"</definedName>
    <definedName name="J" localSheetId="1">#REF!</definedName>
    <definedName name="J" localSheetId="0">#REF!</definedName>
    <definedName name="J" localSheetId="2">#REF!</definedName>
    <definedName name="J">#REF!</definedName>
    <definedName name="JAN" localSheetId="1">#REF!</definedName>
    <definedName name="JAN">#REF!</definedName>
    <definedName name="jgjgj" localSheetId="1" hidden="1">{#N/A,#N/A,FALSE,"COVER.XLS";#N/A,#N/A,FALSE,"RACT1.XLS";#N/A,#N/A,FALSE,"RACT2.XLS";#N/A,#N/A,FALSE,"ECCMP";#N/A,#N/A,FALSE,"WELDER.XLS"}</definedName>
    <definedName name="jgjgj" hidden="1">{#N/A,#N/A,FALSE,"COVER.XLS";#N/A,#N/A,FALSE,"RACT1.XLS";#N/A,#N/A,FALSE,"RACT2.XLS";#N/A,#N/A,FALSE,"ECCMP";#N/A,#N/A,FALSE,"WELDER.XLS"}</definedName>
    <definedName name="JHH" localSheetId="1">#REF!</definedName>
    <definedName name="JHH" localSheetId="0">#REF!</definedName>
    <definedName name="JHH" localSheetId="2">#REF!</definedName>
    <definedName name="JHH">#REF!</definedName>
    <definedName name="kaushik" localSheetId="1">#REF!</definedName>
    <definedName name="kaushik">#REF!</definedName>
    <definedName name="KDAMA">#N/A</definedName>
    <definedName name="khfl" localSheetId="1">#REF!</definedName>
    <definedName name="khfl">#REF!</definedName>
    <definedName name="kjkjgjhfydydhfdh">#N/A</definedName>
    <definedName name="KK" localSheetId="1" hidden="1">{#N/A,#N/A,FALSE,"Pipg_cover";#N/A,#N/A,FALSE,"Pipe-mat";#N/A,#N/A,FALSE,"piplqd";#N/A,#N/A,FALSE,"planload";#N/A,#N/A,FALSE,"pipload";#N/A,#N/A,FALSE,"cumic";#N/A,#N/A,FALSE,"cumliq";#N/A,#N/A,FALSE,"cumcont";#N/A,#N/A,FALSE,"contmonth";"PLAN",#N/A,FALSE,"oresreqsum";"GRA1",#N/A,FALSE,"oresreqsum";"GRA2",#N/A,FALSE,"oresreqsum";#N/A,#N/A,FALSE,"welders";"PLAN",#N/A,FALSE,"eccsum";"GRA1",#N/A,FALSE,"eccsum";"GRA2",#N/A,FALSE,"eccsum";"PLAN",#N/A,FALSE,"dodsalsum";"grap1",#N/A,FALSE,"dodsalsum";"graph2",#N/A,FALSE,"dodsalsum";"PLAN",#N/A,FALSE,"b&amp;rsum";"graph1",#N/A,FALSE,"b&amp;rsum";"graph2",#N/A,FALSE,"b&amp;rsum";"PLAN",#N/A,FALSE,"petronsum";"graph1",#N/A,FALSE,"petronsum";"graph2",#N/A,FALSE,"petronsum";"PLAN",#N/A,FALSE,"gdcsum";"graph1",#N/A,FALSE,"gdcsum";"graph2",#N/A,FALSE,"gdcsum";#N/A,#N/A,FALSE,"ubelsum";"PLAN",#N/A,FALSE,"othersum";"GRA1",#N/A,FALSE,"othersum";"GRA2",#N/A,FALSE,"othersum"}</definedName>
    <definedName name="KK" hidden="1">{#N/A,#N/A,FALSE,"Pipg_cover";#N/A,#N/A,FALSE,"Pipe-mat";#N/A,#N/A,FALSE,"piplqd";#N/A,#N/A,FALSE,"planload";#N/A,#N/A,FALSE,"pipload";#N/A,#N/A,FALSE,"cumic";#N/A,#N/A,FALSE,"cumliq";#N/A,#N/A,FALSE,"cumcont";#N/A,#N/A,FALSE,"contmonth";"PLAN",#N/A,FALSE,"oresreqsum";"GRA1",#N/A,FALSE,"oresreqsum";"GRA2",#N/A,FALSE,"oresreqsum";#N/A,#N/A,FALSE,"welders";"PLAN",#N/A,FALSE,"eccsum";"GRA1",#N/A,FALSE,"eccsum";"GRA2",#N/A,FALSE,"eccsum";"PLAN",#N/A,FALSE,"dodsalsum";"grap1",#N/A,FALSE,"dodsalsum";"graph2",#N/A,FALSE,"dodsalsum";"PLAN",#N/A,FALSE,"b&amp;rsum";"graph1",#N/A,FALSE,"b&amp;rsum";"graph2",#N/A,FALSE,"b&amp;rsum";"PLAN",#N/A,FALSE,"petronsum";"graph1",#N/A,FALSE,"petronsum";"graph2",#N/A,FALSE,"petronsum";"PLAN",#N/A,FALSE,"gdcsum";"graph1",#N/A,FALSE,"gdcsum";"graph2",#N/A,FALSE,"gdcsum";#N/A,#N/A,FALSE,"ubelsum";"PLAN",#N/A,FALSE,"othersum";"GRA1",#N/A,FALSE,"othersum";"GRA2",#N/A,FALSE,"othersum"}</definedName>
    <definedName name="kkk">#N/A</definedName>
    <definedName name="ks" localSheetId="1" hidden="1">{#N/A,#N/A,FALSE,"COVER.XLS";#N/A,#N/A,FALSE,"RACT1.XLS";#N/A,#N/A,FALSE,"RACT2.XLS";#N/A,#N/A,FALSE,"ECCMP";#N/A,#N/A,FALSE,"WELDER.XLS"}</definedName>
    <definedName name="ks" hidden="1">{#N/A,#N/A,FALSE,"COVER.XLS";#N/A,#N/A,FALSE,"RACT1.XLS";#N/A,#N/A,FALSE,"RACT2.XLS";#N/A,#N/A,FALSE,"ECCMP";#N/A,#N/A,FALSE,"WELDER.XLS"}</definedName>
    <definedName name="kskk" localSheetId="1" hidden="1">{#N/A,#N/A,FALSE,"COVER.XLS";#N/A,#N/A,FALSE,"RACT1.XLS";#N/A,#N/A,FALSE,"RACT2.XLS";#N/A,#N/A,FALSE,"ECCMP";#N/A,#N/A,FALSE,"WELDER.XLS"}</definedName>
    <definedName name="kskk" hidden="1">{#N/A,#N/A,FALSE,"COVER.XLS";#N/A,#N/A,FALSE,"RACT1.XLS";#N/A,#N/A,FALSE,"RACT2.XLS";#N/A,#N/A,FALSE,"ECCMP";#N/A,#N/A,FALSE,"WELDER.XLS"}</definedName>
    <definedName name="kv" localSheetId="1" hidden="1">{#N/A,#N/A,FALSE,"COVER1.XLS ";#N/A,#N/A,FALSE,"RACT1.XLS";#N/A,#N/A,FALSE,"RACT2.XLS";#N/A,#N/A,FALSE,"ECCMP";#N/A,#N/A,FALSE,"WELDER.XLS"}</definedName>
    <definedName name="kv" hidden="1">{#N/A,#N/A,FALSE,"COVER1.XLS ";#N/A,#N/A,FALSE,"RACT1.XLS";#N/A,#N/A,FALSE,"RACT2.XLS";#N/A,#N/A,FALSE,"ECCMP";#N/A,#N/A,FALSE,"WELDER.XLS"}</definedName>
    <definedName name="kvs" localSheetId="1" hidden="1">{#N/A,#N/A,FALSE,"COVER1.XLS ";#N/A,#N/A,FALSE,"RACT1.XLS";#N/A,#N/A,FALSE,"RACT2.XLS";#N/A,#N/A,FALSE,"ECCMP";#N/A,#N/A,FALSE,"WELDER.XLS"}</definedName>
    <definedName name="kvs" hidden="1">{#N/A,#N/A,FALSE,"COVER1.XLS ";#N/A,#N/A,FALSE,"RACT1.XLS";#N/A,#N/A,FALSE,"RACT2.XLS";#N/A,#N/A,FALSE,"ECCMP";#N/A,#N/A,FALSE,"WELDER.XLS"}</definedName>
    <definedName name="kvv" localSheetId="1" hidden="1">{#N/A,#N/A,FALSE,"COVER.XLS";#N/A,#N/A,FALSE,"RACT1.XLS";#N/A,#N/A,FALSE,"RACT2.XLS";#N/A,#N/A,FALSE,"ECCMP";#N/A,#N/A,FALSE,"WELDER.XLS"}</definedName>
    <definedName name="kvv" hidden="1">{#N/A,#N/A,FALSE,"COVER.XLS";#N/A,#N/A,FALSE,"RACT1.XLS";#N/A,#N/A,FALSE,"RACT2.XLS";#N/A,#N/A,FALSE,"ECCMP";#N/A,#N/A,FALSE,"WELDER.XLS"}</definedName>
    <definedName name="L" localSheetId="1">#REF!</definedName>
    <definedName name="L" localSheetId="0">#REF!</definedName>
    <definedName name="L" localSheetId="2">#REF!</definedName>
    <definedName name="L">#REF!</definedName>
    <definedName name="L_Adjust" localSheetId="1">#REF!</definedName>
    <definedName name="L_Adjust">#REF!</definedName>
    <definedName name="L_AJE_Tot" localSheetId="1">#REF!</definedName>
    <definedName name="L_AJE_Tot">#REF!</definedName>
    <definedName name="L_CY_Beg" localSheetId="1">#REF!</definedName>
    <definedName name="L_CY_Beg">#REF!</definedName>
    <definedName name="L_CY_End" localSheetId="1">#REF!</definedName>
    <definedName name="L_CY_End">#REF!</definedName>
    <definedName name="L_PY_End" localSheetId="1">#REF!</definedName>
    <definedName name="L_PY_End">#REF!</definedName>
    <definedName name="L_RJE_Tot" localSheetId="1">#REF!</definedName>
    <definedName name="L_RJE_Tot">#REF!</definedName>
    <definedName name="Lac">100000</definedName>
    <definedName name="Last_Row">#N/A</definedName>
    <definedName name="LC" localSheetId="1">#REF!</definedName>
    <definedName name="LC" localSheetId="0">#REF!</definedName>
    <definedName name="LC" localSheetId="2">#REF!</definedName>
    <definedName name="LC">#REF!</definedName>
    <definedName name="LCP" localSheetId="1">#REF!</definedName>
    <definedName name="LCP">#REF!</definedName>
    <definedName name="Legal_Entities" localSheetId="1">#REF!</definedName>
    <definedName name="Legal_Entities" localSheetId="0">#REF!</definedName>
    <definedName name="Legal_Entities" localSheetId="2">#REF!</definedName>
    <definedName name="Legal_Entities">#REF!</definedName>
    <definedName name="lf" localSheetId="1">#REF!</definedName>
    <definedName name="lf">#REF!</definedName>
    <definedName name="limcount" hidden="1">1</definedName>
    <definedName name="list3" localSheetId="1">#REF!</definedName>
    <definedName name="list3">#REF!</definedName>
    <definedName name="list4" localSheetId="1">#REF!</definedName>
    <definedName name="list4">#REF!</definedName>
    <definedName name="lk" localSheetId="1"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lk"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lll" localSheetId="1" hidden="1">{#N/A,#N/A,FALSE,"Pipg_cover";#N/A,#N/A,FALSE,"Pipe-mat";#N/A,#N/A,FALSE,"piplqd";#N/A,#N/A,FALSE,"planload";#N/A,#N/A,FALSE,"pipload";#N/A,#N/A,FALSE,"cumic";#N/A,#N/A,FALSE,"cumliq";#N/A,#N/A,FALSE,"cumcont";#N/A,#N/A,FALSE,"contmonth";"PLAN",#N/A,FALSE,"oresreqsum";"GRA1",#N/A,FALSE,"oresreqsum";"GRA2",#N/A,FALSE,"oresreqsum";#N/A,#N/A,FALSE,"welders";"PLAN",#N/A,FALSE,"eccsum";"GRA1",#N/A,FALSE,"eccsum";"GRA2",#N/A,FALSE,"eccsum";"PLAN",#N/A,FALSE,"dodsalsum";"grap1",#N/A,FALSE,"dodsalsum";"graph2",#N/A,FALSE,"dodsalsum";"PLAN",#N/A,FALSE,"b&amp;rsum";"graph1",#N/A,FALSE,"b&amp;rsum";"graph2",#N/A,FALSE,"b&amp;rsum";"PLAN",#N/A,FALSE,"petronsum";"graph1",#N/A,FALSE,"petronsum";"graph2",#N/A,FALSE,"petronsum";"PLAN",#N/A,FALSE,"gdcsum";"graph1",#N/A,FALSE,"gdcsum";"graph2",#N/A,FALSE,"gdcsum";#N/A,#N/A,FALSE,"ubelsum";"PLAN",#N/A,FALSE,"othersum";"GRA1",#N/A,FALSE,"othersum";"GRA2",#N/A,FALSE,"othersum"}</definedName>
    <definedName name="lll" hidden="1">{#N/A,#N/A,FALSE,"Pipg_cover";#N/A,#N/A,FALSE,"Pipe-mat";#N/A,#N/A,FALSE,"piplqd";#N/A,#N/A,FALSE,"planload";#N/A,#N/A,FALSE,"pipload";#N/A,#N/A,FALSE,"cumic";#N/A,#N/A,FALSE,"cumliq";#N/A,#N/A,FALSE,"cumcont";#N/A,#N/A,FALSE,"contmonth";"PLAN",#N/A,FALSE,"oresreqsum";"GRA1",#N/A,FALSE,"oresreqsum";"GRA2",#N/A,FALSE,"oresreqsum";#N/A,#N/A,FALSE,"welders";"PLAN",#N/A,FALSE,"eccsum";"GRA1",#N/A,FALSE,"eccsum";"GRA2",#N/A,FALSE,"eccsum";"PLAN",#N/A,FALSE,"dodsalsum";"grap1",#N/A,FALSE,"dodsalsum";"graph2",#N/A,FALSE,"dodsalsum";"PLAN",#N/A,FALSE,"b&amp;rsum";"graph1",#N/A,FALSE,"b&amp;rsum";"graph2",#N/A,FALSE,"b&amp;rsum";"PLAN",#N/A,FALSE,"petronsum";"graph1",#N/A,FALSE,"petronsum";"graph2",#N/A,FALSE,"petronsum";"PLAN",#N/A,FALSE,"gdcsum";"graph1",#N/A,FALSE,"gdcsum";"graph2",#N/A,FALSE,"gdcsum";#N/A,#N/A,FALSE,"ubelsum";"PLAN",#N/A,FALSE,"othersum";"GRA1",#N/A,FALSE,"othersum";"GRA2",#N/A,FALSE,"othersum"}</definedName>
    <definedName name="Loan_Amount" localSheetId="1">#REF!</definedName>
    <definedName name="Loan_Amount">#REF!</definedName>
    <definedName name="Loan_Start" localSheetId="1">#REF!</definedName>
    <definedName name="Loan_Start">#REF!</definedName>
    <definedName name="Loan_Years" localSheetId="1">#REF!</definedName>
    <definedName name="Loan_Years">#REF!</definedName>
    <definedName name="loca" localSheetId="1">#REF!</definedName>
    <definedName name="loca">#REF!</definedName>
    <definedName name="LOOKUP_LTA" localSheetId="1">#REF!</definedName>
    <definedName name="LOOKUP_LTA">#REF!</definedName>
    <definedName name="LOOKUP_SUPANU" localSheetId="1">#REF!</definedName>
    <definedName name="LOOKUP_SUPANU">#REF!</definedName>
    <definedName name="LT_Assumptions" localSheetId="1">#REF!</definedName>
    <definedName name="LT_Assumptions">#REF!</definedName>
    <definedName name="m" localSheetId="1">#REF!</definedName>
    <definedName name="m" localSheetId="0">#REF!</definedName>
    <definedName name="m" localSheetId="2">#REF!</definedName>
    <definedName name="m">#REF!</definedName>
    <definedName name="Mah" localSheetId="1">#REF!</definedName>
    <definedName name="Mah">#REF!</definedName>
    <definedName name="mat" localSheetId="1">#REF!</definedName>
    <definedName name="mat">#REF!</definedName>
    <definedName name="mat_rate" localSheetId="1">#REF!</definedName>
    <definedName name="mat_rate">#REF!</definedName>
    <definedName name="mean" localSheetId="1">#REF!</definedName>
    <definedName name="mean">#REF!</definedName>
    <definedName name="mean2" localSheetId="1">#REF!</definedName>
    <definedName name="mean2">#REF!</definedName>
    <definedName name="MIS_Cost" localSheetId="1">#REF!</definedName>
    <definedName name="MIS_Cost" localSheetId="0">#REF!</definedName>
    <definedName name="MIS_Cost" localSheetId="2">#REF!</definedName>
    <definedName name="MIS_Cost">#REF!</definedName>
    <definedName name="mmm" localSheetId="1" hidden="1">{#N/A,#N/A,FALSE,"COVER.XLS";#N/A,#N/A,FALSE,"RACT1.XLS";#N/A,#N/A,FALSE,"RACT2.XLS";#N/A,#N/A,FALSE,"ECCMP";#N/A,#N/A,FALSE,"WELDER.XLS"}</definedName>
    <definedName name="mmm" hidden="1">{#N/A,#N/A,FALSE,"COVER.XLS";#N/A,#N/A,FALSE,"RACT1.XLS";#N/A,#N/A,FALSE,"RACT2.XLS";#N/A,#N/A,FALSE,"ECCMP";#N/A,#N/A,FALSE,"WELDER.XLS"}</definedName>
    <definedName name="mmmmmm" localSheetId="1">#REF!</definedName>
    <definedName name="mmmmmm">#REF!</definedName>
    <definedName name="mn" localSheetId="1">#REF!</definedName>
    <definedName name="mn">#REF!</definedName>
    <definedName name="Monetary_Precision" localSheetId="1">#REF!</definedName>
    <definedName name="Monetary_Precision">#REF!</definedName>
    <definedName name="Months" localSheetId="1">#REF!</definedName>
    <definedName name="Months">#REF!</definedName>
    <definedName name="MP" localSheetId="1">#REF!</definedName>
    <definedName name="MP">#REF!</definedName>
    <definedName name="mpl" localSheetId="1">#REF!</definedName>
    <definedName name="mpl">#REF!</definedName>
    <definedName name="MYRMAY08" localSheetId="1">#REF!</definedName>
    <definedName name="MYRMAY08">#REF!</definedName>
    <definedName name="MYROCT08" localSheetId="1">#REF!</definedName>
    <definedName name="MYROCT08">#REF!</definedName>
    <definedName name="N" localSheetId="1">#REF!</definedName>
    <definedName name="N" localSheetId="0">#REF!</definedName>
    <definedName name="N" localSheetId="2">#REF!</definedName>
    <definedName name="N">#REF!</definedName>
    <definedName name="na" localSheetId="1" hidden="1">{#N/A,#N/A,FALSE,"Pipg_cover";#N/A,#N/A,FALSE,"Pipe-mat";#N/A,#N/A,FALSE,"piplqd";#N/A,#N/A,FALSE,"planload";#N/A,#N/A,FALSE,"pipload";#N/A,#N/A,FALSE,"cumic";#N/A,#N/A,FALSE,"cumliq";#N/A,#N/A,FALSE,"cumcont";#N/A,#N/A,FALSE,"contmonth";"PLAN",#N/A,FALSE,"oresreqsum";"GRA1",#N/A,FALSE,"oresreqsum";"GRA2",#N/A,FALSE,"oresreqsum";#N/A,#N/A,FALSE,"welders";"PLAN",#N/A,FALSE,"eccsum";"GRA1",#N/A,FALSE,"eccsum";"GRA2",#N/A,FALSE,"eccsum";"PLAN",#N/A,FALSE,"dodsalsum";"grap1",#N/A,FALSE,"dodsalsum";"graph2",#N/A,FALSE,"dodsalsum";"PLAN",#N/A,FALSE,"b&amp;rsum";"graph1",#N/A,FALSE,"b&amp;rsum";"graph2",#N/A,FALSE,"b&amp;rsum";"PLAN",#N/A,FALSE,"petronsum";"graph1",#N/A,FALSE,"petronsum";"graph2",#N/A,FALSE,"petronsum";"PLAN",#N/A,FALSE,"gdcsum";"graph1",#N/A,FALSE,"gdcsum";"graph2",#N/A,FALSE,"gdcsum";#N/A,#N/A,FALSE,"ubelsum";"PLAN",#N/A,FALSE,"othersum";"GRA1",#N/A,FALSE,"othersum";"GRA2",#N/A,FALSE,"othersum"}</definedName>
    <definedName name="na" hidden="1">{#N/A,#N/A,FALSE,"Pipg_cover";#N/A,#N/A,FALSE,"Pipe-mat";#N/A,#N/A,FALSE,"piplqd";#N/A,#N/A,FALSE,"planload";#N/A,#N/A,FALSE,"pipload";#N/A,#N/A,FALSE,"cumic";#N/A,#N/A,FALSE,"cumliq";#N/A,#N/A,FALSE,"cumcont";#N/A,#N/A,FALSE,"contmonth";"PLAN",#N/A,FALSE,"oresreqsum";"GRA1",#N/A,FALSE,"oresreqsum";"GRA2",#N/A,FALSE,"oresreqsum";#N/A,#N/A,FALSE,"welders";"PLAN",#N/A,FALSE,"eccsum";"GRA1",#N/A,FALSE,"eccsum";"GRA2",#N/A,FALSE,"eccsum";"PLAN",#N/A,FALSE,"dodsalsum";"grap1",#N/A,FALSE,"dodsalsum";"graph2",#N/A,FALSE,"dodsalsum";"PLAN",#N/A,FALSE,"b&amp;rsum";"graph1",#N/A,FALSE,"b&amp;rsum";"graph2",#N/A,FALSE,"b&amp;rsum";"PLAN",#N/A,FALSE,"petronsum";"graph1",#N/A,FALSE,"petronsum";"graph2",#N/A,FALSE,"petronsum";"PLAN",#N/A,FALSE,"gdcsum";"graph1",#N/A,FALSE,"gdcsum";"graph2",#N/A,FALSE,"gdcsum";#N/A,#N/A,FALSE,"ubelsum";"PLAN",#N/A,FALSE,"othersum";"GRA1",#N/A,FALSE,"othersum";"GRA2",#N/A,FALSE,"othersum"}</definedName>
    <definedName name="name" localSheetId="1">#REF!</definedName>
    <definedName name="name">#REF!</definedName>
    <definedName name="NEWB" localSheetId="1">#REF!</definedName>
    <definedName name="NEWB">#REF!</definedName>
    <definedName name="NEWNA" localSheetId="1"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NEWNA"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nopat" localSheetId="1">#REF!</definedName>
    <definedName name="nopat">#REF!</definedName>
    <definedName name="nopatadj" localSheetId="1">#REF!</definedName>
    <definedName name="nopatadj">#REF!</definedName>
    <definedName name="NOTES" localSheetId="1">#REF!</definedName>
    <definedName name="NOTES">#REF!</definedName>
    <definedName name="NS" localSheetId="1">#REF!</definedName>
    <definedName name="NS" localSheetId="0">#REF!</definedName>
    <definedName name="NS" localSheetId="2">#REF!</definedName>
    <definedName name="NS">#REF!</definedName>
    <definedName name="nss" localSheetId="1" hidden="1">{#N/A,#N/A,FALSE,"consu_cover";#N/A,#N/A,FALSE,"consu_strategy";#N/A,#N/A,FALSE,"consu_flow";#N/A,#N/A,FALSE,"Summary_reqmt";#N/A,#N/A,FALSE,"field_ppg";#N/A,#N/A,FALSE,"ppg_shop";#N/A,#N/A,FALSE,"strl";#N/A,#N/A,FALSE,"tankages";#N/A,#N/A,FALSE,"gases"}</definedName>
    <definedName name="nss" hidden="1">{#N/A,#N/A,FALSE,"consu_cover";#N/A,#N/A,FALSE,"consu_strategy";#N/A,#N/A,FALSE,"consu_flow";#N/A,#N/A,FALSE,"Summary_reqmt";#N/A,#N/A,FALSE,"field_ppg";#N/A,#N/A,FALSE,"ppg_shop";#N/A,#N/A,FALSE,"strl";#N/A,#N/A,FALSE,"tankages";#N/A,#N/A,FALSE,"gases"}</definedName>
    <definedName name="Num_Pmt_Per_Year" localSheetId="1">#REF!</definedName>
    <definedName name="Num_Pmt_Per_Year">#REF!</definedName>
    <definedName name="Number_of_Payments" localSheetId="1">MATCH(0.01,'Reg 33-notes Q4 FY26'!End_Bal,-1)+1</definedName>
    <definedName name="Number_of_Payments">MATCH(0.01,End_Bal,-1)+1</definedName>
    <definedName name="NvsAutoDrillOk">"VN"</definedName>
    <definedName name="NvsInstLang">"VENG"</definedName>
    <definedName name="NvsInstSpec">"%"</definedName>
    <definedName name="NvsInstSpec1">","</definedName>
    <definedName name="NvsInstSpec2">","</definedName>
    <definedName name="NvsInstSpec3">","</definedName>
    <definedName name="NvsInstSpec4">","</definedName>
    <definedName name="NvsInstSpec5">","</definedName>
    <definedName name="NvsInstSpec6">","</definedName>
    <definedName name="NvsInstSpec7">","</definedName>
    <definedName name="NvsInstSpec8">","</definedName>
    <definedName name="NvsInstSpec9">","</definedName>
    <definedName name="NvsLayoutType">"M3"</definedName>
    <definedName name="NvsNplSpec">"%,X,RZF..Normal,CZF..C00B"</definedName>
    <definedName name="NvsPanelBusUnit">"V"</definedName>
    <definedName name="NvsReqBUOnly">"VY"</definedName>
    <definedName name="NvsStyleNme">"Classical.xls"</definedName>
    <definedName name="NvsTransLed">"VN"</definedName>
    <definedName name="NvsValTbl.ACCOUNT">"GL_ACCOUNT_TBL"</definedName>
    <definedName name="OCL" localSheetId="1">#REF!</definedName>
    <definedName name="OCL">#REF!</definedName>
    <definedName name="OFFER" localSheetId="1">#REF!</definedName>
    <definedName name="OFFER">#REF!</definedName>
    <definedName name="ok" localSheetId="1" hidden="1">{#N/A,#N/A,FALSE,"COVER1.XLS ";#N/A,#N/A,FALSE,"RACT1.XLS";#N/A,#N/A,FALSE,"RACT2.XLS";#N/A,#N/A,FALSE,"ECCMP";#N/A,#N/A,FALSE,"WELDER.XLS"}</definedName>
    <definedName name="ok" hidden="1">{#N/A,#N/A,FALSE,"COVER1.XLS ";#N/A,#N/A,FALSE,"RACT1.XLS";#N/A,#N/A,FALSE,"RACT2.XLS";#N/A,#N/A,FALSE,"ECCMP";#N/A,#N/A,FALSE,"WELDER.XLS"}</definedName>
    <definedName name="Others" localSheetId="1" hidden="1">{#N/A,#N/A,FALSE,"COVER1.XLS ";#N/A,#N/A,FALSE,"RACT1.XLS";#N/A,#N/A,FALSE,"RACT2.XLS";#N/A,#N/A,FALSE,"ECCMP";#N/A,#N/A,FALSE,"WELDER.XLS"}</definedName>
    <definedName name="Others" hidden="1">{#N/A,#N/A,FALSE,"COVER1.XLS ";#N/A,#N/A,FALSE,"RACT1.XLS";#N/A,#N/A,FALSE,"RACT2.XLS";#N/A,#N/A,FALSE,"ECCMP";#N/A,#N/A,FALSE,"WELDER.XLS"}</definedName>
    <definedName name="p" localSheetId="1">#REF!</definedName>
    <definedName name="p" localSheetId="0">#REF!</definedName>
    <definedName name="p" localSheetId="2">#REF!</definedName>
    <definedName name="p">#REF!</definedName>
    <definedName name="PA" localSheetId="1">#REF!</definedName>
    <definedName name="PA" localSheetId="0">#REF!</definedName>
    <definedName name="PA" localSheetId="2">#REF!</definedName>
    <definedName name="PA">#REF!</definedName>
    <definedName name="PasteArea" localSheetId="1">#REF!</definedName>
    <definedName name="PasteArea" localSheetId="0">#REF!</definedName>
    <definedName name="PasteArea" localSheetId="2">#REF!</definedName>
    <definedName name="PasteArea">#REF!</definedName>
    <definedName name="Pay_Date" localSheetId="1">#REF!</definedName>
    <definedName name="Pay_Date">#REF!</definedName>
    <definedName name="Pay_Num" localSheetId="1">#REF!</definedName>
    <definedName name="Pay_Num">#REF!</definedName>
    <definedName name="Payment_Date" localSheetId="1">DATE(YEAR('Reg 33-notes Q4 FY26'!Loan_Start),MONTH('Reg 33-notes Q4 FY26'!Loan_Start)+Payment_Number,DAY('Reg 33-notes Q4 FY26'!Loan_Start))</definedName>
    <definedName name="Payment_Date">DATE(YEAR(Loan_Start),MONTH(Loan_Start)+Payment_Number,DAY(Loan_Start))</definedName>
    <definedName name="PD" localSheetId="1">#REF!</definedName>
    <definedName name="PD" localSheetId="0">#REF!</definedName>
    <definedName name="PD" localSheetId="2">#REF!</definedName>
    <definedName name="PD">#REF!</definedName>
    <definedName name="People_PSI">#N/A</definedName>
    <definedName name="PF" localSheetId="1" hidden="1">{#N/A,#N/A,FALSE,"COVER.XLS";#N/A,#N/A,FALSE,"RACT1.XLS";#N/A,#N/A,FALSE,"RACT2.XLS";#N/A,#N/A,FALSE,"ECCMP";#N/A,#N/A,FALSE,"WELDER.XLS"}</definedName>
    <definedName name="PF" hidden="1">{#N/A,#N/A,FALSE,"COVER.XLS";#N/A,#N/A,FALSE,"RACT1.XLS";#N/A,#N/A,FALSE,"RACT2.XLS";#N/A,#N/A,FALSE,"ECCMP";#N/A,#N/A,FALSE,"WELDER.XLS"}</definedName>
    <definedName name="PFS" localSheetId="1">#REF!</definedName>
    <definedName name="PFS" localSheetId="0">#REF!</definedName>
    <definedName name="PFS" localSheetId="2">#REF!</definedName>
    <definedName name="PFS">#REF!</definedName>
    <definedName name="Pithampur_Drills" localSheetId="1">#REF!</definedName>
    <definedName name="Pithampur_Drills" localSheetId="0">#REF!</definedName>
    <definedName name="Pithampur_Drills" localSheetId="2">#REF!</definedName>
    <definedName name="Pithampur_Drills">#REF!</definedName>
    <definedName name="Pithampur_Files" localSheetId="1">#REF!</definedName>
    <definedName name="Pithampur_Files" localSheetId="0">#REF!</definedName>
    <definedName name="Pithampur_Files" localSheetId="2">#REF!</definedName>
    <definedName name="Pithampur_Files">#REF!</definedName>
    <definedName name="Pithampur_RM" localSheetId="1">#REF!</definedName>
    <definedName name="Pithampur_RM" localSheetId="0">#REF!</definedName>
    <definedName name="Pithampur_RM" localSheetId="2">#REF!</definedName>
    <definedName name="Pithampur_RM">#REF!</definedName>
    <definedName name="PL" localSheetId="1">#REF!</definedName>
    <definedName name="PL">#REF!</definedName>
    <definedName name="plan2" localSheetId="1">#REF!</definedName>
    <definedName name="plan2">#REF!</definedName>
    <definedName name="plan3" localSheetId="1">#REF!</definedName>
    <definedName name="plan3">#REF!</definedName>
    <definedName name="plan4" localSheetId="1">#REF!</definedName>
    <definedName name="plan4">#REF!</definedName>
    <definedName name="plan5" localSheetId="1">#REF!</definedName>
    <definedName name="plan5">#REF!</definedName>
    <definedName name="plan6" localSheetId="1">#REF!</definedName>
    <definedName name="plan6">#REF!</definedName>
    <definedName name="plan7" localSheetId="1">#REF!</definedName>
    <definedName name="plan7">#REF!</definedName>
    <definedName name="plan8" localSheetId="1">#REF!</definedName>
    <definedName name="plan8">#REF!</definedName>
    <definedName name="plan8\10" localSheetId="1">#REF!</definedName>
    <definedName name="plan8\10">#REF!</definedName>
    <definedName name="plan9" localSheetId="1">#REF!</definedName>
    <definedName name="plan9">#REF!</definedName>
    <definedName name="pmop" localSheetId="1">#REF!,#REF!,#REF!</definedName>
    <definedName name="pmop">#REF!,#REF!,#REF!</definedName>
    <definedName name="pmop1" localSheetId="1">#REF!,#REF!,#REF!</definedName>
    <definedName name="pmop1">#REF!,#REF!,#REF!</definedName>
    <definedName name="PPD" localSheetId="1">#REF!</definedName>
    <definedName name="PPD">#REF!</definedName>
    <definedName name="ppp" localSheetId="1">#REF!</definedName>
    <definedName name="ppp">#REF!</definedName>
    <definedName name="PRE" localSheetId="1">#REF!</definedName>
    <definedName name="PRE">#REF!</definedName>
    <definedName name="prg" localSheetId="1">#REF!</definedName>
    <definedName name="prg">#REF!</definedName>
    <definedName name="Princ" localSheetId="1">#REF!</definedName>
    <definedName name="Princ">#REF!</definedName>
    <definedName name="_xlnm.Print_Area" localSheetId="3">'Reg 33 CFS Q4 FY26'!$A$1:$H$89</definedName>
    <definedName name="_xlnm.Print_Area" localSheetId="1">'Reg 33-notes Q4 FY26'!$A$5:$H$49</definedName>
    <definedName name="_xlnm.Print_Area" localSheetId="0">'Reg 33-P&amp;L Q4 FY26'!$C$1:$P$81</definedName>
    <definedName name="_xlnm.Print_Area" localSheetId="2">'Reg33-BS Q4 FY26'!$C$3:$CC$75</definedName>
    <definedName name="_xlnm.Print_Area">#REF!</definedName>
    <definedName name="Print_Area___0___0___0" localSheetId="1">#REF!</definedName>
    <definedName name="Print_Area___0___0___0">#REF!</definedName>
    <definedName name="Print_Area___0___0___0___0___0" localSheetId="1">#REF!</definedName>
    <definedName name="Print_Area___0___0___0___0___0">#REF!</definedName>
    <definedName name="Print_Area___0___0___0___0___0___0" localSheetId="1">#REF!</definedName>
    <definedName name="Print_Area___0___0___0___0___0___0">#REF!</definedName>
    <definedName name="Print_Area___0___0___0___0___0___0___0___0" localSheetId="1">#REF!</definedName>
    <definedName name="Print_Area___0___0___0___0___0___0___0___0">#REF!</definedName>
    <definedName name="PRINT_AREA_MI" localSheetId="1">#REF!</definedName>
    <definedName name="PRINT_AREA_MI" localSheetId="0">#REF!</definedName>
    <definedName name="PRINT_AREA_MI" localSheetId="2">#REF!</definedName>
    <definedName name="PRINT_AREA_MI">#REF!</definedName>
    <definedName name="Print_Area_Reset" localSheetId="1">OFFSET('Reg 33-notes Q4 FY26'!Full_Print,0,0,Last_Row)</definedName>
    <definedName name="Print_Area_Reset">OFFSET(Full_Print,0,0,Last_Row)</definedName>
    <definedName name="_xlnm.Print_Titles" localSheetId="3">'Reg 33 CFS Q4 FY26'!$1:$6</definedName>
    <definedName name="_xlnm.Print_Titles" localSheetId="2">'Reg33-BS Q4 FY26'!$3:$8</definedName>
    <definedName name="_xlnm.Print_Titles">#REF!</definedName>
    <definedName name="Print_Titles___0" localSheetId="1">#REF!</definedName>
    <definedName name="Print_Titles___0">#REF!</definedName>
    <definedName name="Print_Titles___0___0" localSheetId="1">#REF!</definedName>
    <definedName name="Print_Titles___0___0">#REF!</definedName>
    <definedName name="PRINT_TITLES_MI" localSheetId="1">#REF!</definedName>
    <definedName name="PRINT_TITLES_MI" localSheetId="0">#REF!</definedName>
    <definedName name="PRINT_TITLES_MI" localSheetId="2">#REF!</definedName>
    <definedName name="PRINT_TITLES_MI">#REF!</definedName>
    <definedName name="printarea" localSheetId="1">#REF!</definedName>
    <definedName name="printarea" localSheetId="0">#REF!</definedName>
    <definedName name="printarea" localSheetId="2">#REF!</definedName>
    <definedName name="printarea">#REF!</definedName>
    <definedName name="prod" localSheetId="1">#REF!</definedName>
    <definedName name="prod">#REF!</definedName>
    <definedName name="PRODNPARAMETRES" localSheetId="1">#REF!</definedName>
    <definedName name="PRODNPARAMETRES" localSheetId="0">#REF!</definedName>
    <definedName name="PRODNPARAMETRES" localSheetId="2">#REF!</definedName>
    <definedName name="PRODNPARAMETRES">#REF!</definedName>
    <definedName name="PROFIT" localSheetId="1">#REF!</definedName>
    <definedName name="PROFIT" localSheetId="0">#REF!</definedName>
    <definedName name="PROFIT" localSheetId="2">#REF!</definedName>
    <definedName name="PROFIT">#REF!</definedName>
    <definedName name="Profit_and_Loss" localSheetId="1">#REF!</definedName>
    <definedName name="Profit_and_Loss">#REF!</definedName>
    <definedName name="profit6" localSheetId="1">#REF!</definedName>
    <definedName name="profit6" localSheetId="0">#REF!</definedName>
    <definedName name="profit6" localSheetId="2">#REF!</definedName>
    <definedName name="profit6">#REF!</definedName>
    <definedName name="PROFITABILITY" localSheetId="1">#REF!</definedName>
    <definedName name="PROFITABILITY" localSheetId="0">#REF!</definedName>
    <definedName name="PROFITABILITY" localSheetId="2">#REF!</definedName>
    <definedName name="PROFITABILITY">#REF!</definedName>
    <definedName name="prog" localSheetId="1">#REF!</definedName>
    <definedName name="prog">#REF!</definedName>
    <definedName name="Program" localSheetId="1">#REF!</definedName>
    <definedName name="Program" localSheetId="0">#REF!</definedName>
    <definedName name="Program" localSheetId="2">#REF!</definedName>
    <definedName name="Program">#REF!</definedName>
    <definedName name="projectname" localSheetId="1">#REF!</definedName>
    <definedName name="projectname">#REF!</definedName>
    <definedName name="PRT" localSheetId="1">#REF!</definedName>
    <definedName name="PRT" localSheetId="0">#REF!</definedName>
    <definedName name="PRT" localSheetId="2">#REF!</definedName>
    <definedName name="PRT">#REF!</definedName>
    <definedName name="psb" localSheetId="1">#REF!</definedName>
    <definedName name="psb">#REF!</definedName>
    <definedName name="pt.3" localSheetId="1">#REF!</definedName>
    <definedName name="pt.3" localSheetId="0">#REF!</definedName>
    <definedName name="pt.3" localSheetId="2">#REF!</definedName>
    <definedName name="pt.3">#REF!</definedName>
    <definedName name="py" localSheetId="1">#REF!</definedName>
    <definedName name="py">#REF!</definedName>
    <definedName name="Q" localSheetId="1">#REF!</definedName>
    <definedName name="Q" localSheetId="0">#REF!</definedName>
    <definedName name="Q" localSheetId="2">#REF!</definedName>
    <definedName name="Q">#REF!</definedName>
    <definedName name="qai">#N/A</definedName>
    <definedName name="qq" localSheetId="1" hidden="1">{#N/A,#N/A,FALSE,"COVER1.XLS ";#N/A,#N/A,FALSE,"RACT1.XLS";#N/A,#N/A,FALSE,"RACT2.XLS";#N/A,#N/A,FALSE,"ECCMP";#N/A,#N/A,FALSE,"WELDER.XLS"}</definedName>
    <definedName name="qq" hidden="1">{#N/A,#N/A,FALSE,"COVER1.XLS ";#N/A,#N/A,FALSE,"RACT1.XLS";#N/A,#N/A,FALSE,"RACT2.XLS";#N/A,#N/A,FALSE,"ECCMP";#N/A,#N/A,FALSE,"WELDER.XLS"}</definedName>
    <definedName name="qqa">#N/A</definedName>
    <definedName name="qqqqqqqqqqqqqqqq" localSheetId="1" hidden="1">{#N/A,#N/A,FALSE,"Pipg_cover";#N/A,#N/A,FALSE,"Pipe-mat";#N/A,#N/A,FALSE,"piplqd";#N/A,#N/A,FALSE,"planload";#N/A,#N/A,FALSE,"pipload";#N/A,#N/A,FALSE,"cumic";#N/A,#N/A,FALSE,"cumliq";#N/A,#N/A,FALSE,"cumcont";#N/A,#N/A,FALSE,"contmonth";"PLAN",#N/A,FALSE,"oresreqsum";"GRA1",#N/A,FALSE,"oresreqsum";"GRA2",#N/A,FALSE,"oresreqsum";#N/A,#N/A,FALSE,"welders";"PLAN",#N/A,FALSE,"eccsum";"GRA1",#N/A,FALSE,"eccsum";"GRA2",#N/A,FALSE,"eccsum";"PLAN",#N/A,FALSE,"dodsalsum";"grap1",#N/A,FALSE,"dodsalsum";"graph2",#N/A,FALSE,"dodsalsum";"PLAN",#N/A,FALSE,"b&amp;rsum";"graph1",#N/A,FALSE,"b&amp;rsum";"graph2",#N/A,FALSE,"b&amp;rsum";"PLAN",#N/A,FALSE,"petronsum";"graph1",#N/A,FALSE,"petronsum";"graph2",#N/A,FALSE,"petronsum";"PLAN",#N/A,FALSE,"gdcsum";"graph1",#N/A,FALSE,"gdcsum";"graph2",#N/A,FALSE,"gdcsum";#N/A,#N/A,FALSE,"ubelsum";"PLAN",#N/A,FALSE,"othersum";"GRA1",#N/A,FALSE,"othersum";"GRA2",#N/A,FALSE,"othersum"}</definedName>
    <definedName name="qqqqqqqqqqqqqqqq" hidden="1">{#N/A,#N/A,FALSE,"Pipg_cover";#N/A,#N/A,FALSE,"Pipe-mat";#N/A,#N/A,FALSE,"piplqd";#N/A,#N/A,FALSE,"planload";#N/A,#N/A,FALSE,"pipload";#N/A,#N/A,FALSE,"cumic";#N/A,#N/A,FALSE,"cumliq";#N/A,#N/A,FALSE,"cumcont";#N/A,#N/A,FALSE,"contmonth";"PLAN",#N/A,FALSE,"oresreqsum";"GRA1",#N/A,FALSE,"oresreqsum";"GRA2",#N/A,FALSE,"oresreqsum";#N/A,#N/A,FALSE,"welders";"PLAN",#N/A,FALSE,"eccsum";"GRA1",#N/A,FALSE,"eccsum";"GRA2",#N/A,FALSE,"eccsum";"PLAN",#N/A,FALSE,"dodsalsum";"grap1",#N/A,FALSE,"dodsalsum";"graph2",#N/A,FALSE,"dodsalsum";"PLAN",#N/A,FALSE,"b&amp;rsum";"graph1",#N/A,FALSE,"b&amp;rsum";"graph2",#N/A,FALSE,"b&amp;rsum";"PLAN",#N/A,FALSE,"petronsum";"graph1",#N/A,FALSE,"petronsum";"graph2",#N/A,FALSE,"petronsum";"PLAN",#N/A,FALSE,"gdcsum";"graph1",#N/A,FALSE,"gdcsum";"graph2",#N/A,FALSE,"gdcsum";#N/A,#N/A,FALSE,"ubelsum";"PLAN",#N/A,FALSE,"othersum";"GRA1",#N/A,FALSE,"othersum";"GRA2",#N/A,FALSE,"othersum"}</definedName>
    <definedName name="R_" localSheetId="1">#REF!</definedName>
    <definedName name="R_" localSheetId="0">#REF!</definedName>
    <definedName name="R_" localSheetId="2">#REF!</definedName>
    <definedName name="R_">#REF!</definedName>
    <definedName name="R_Factor" localSheetId="1">#REF!</definedName>
    <definedName name="R_Factor">#REF!</definedName>
    <definedName name="ra" localSheetId="1">#REF!</definedName>
    <definedName name="ra">#REF!</definedName>
    <definedName name="Ratnagiri" localSheetId="1">#REF!</definedName>
    <definedName name="Ratnagiri" localSheetId="0">#REF!</definedName>
    <definedName name="Ratnagiri" localSheetId="2">#REF!</definedName>
    <definedName name="Ratnagiri">#REF!</definedName>
    <definedName name="ravi" localSheetId="1">#REF!</definedName>
    <definedName name="ravi">#REF!</definedName>
    <definedName name="RawData" localSheetId="1">#REF!</definedName>
    <definedName name="RawData">#REF!</definedName>
    <definedName name="Rdate" localSheetId="1">#REF!</definedName>
    <definedName name="Rdate">#REF!</definedName>
    <definedName name="RDN" localSheetId="1" hidden="1">{#N/A,#N/A,FALSE,"COVER.XLS";#N/A,#N/A,FALSE,"RACT1.XLS";#N/A,#N/A,FALSE,"RACT2.XLS";#N/A,#N/A,FALSE,"ECCMP";#N/A,#N/A,FALSE,"WELDER.XLS"}</definedName>
    <definedName name="RDN" hidden="1">{#N/A,#N/A,FALSE,"COVER.XLS";#N/A,#N/A,FALSE,"RACT1.XLS";#N/A,#N/A,FALSE,"RACT2.XLS";#N/A,#N/A,FALSE,"ECCMP";#N/A,#N/A,FALSE,"WELDER.XLS"}</definedName>
    <definedName name="RECEIVABLES" localSheetId="1">#REF!</definedName>
    <definedName name="RECEIVABLES" localSheetId="0">#REF!</definedName>
    <definedName name="RECEIVABLES" localSheetId="2">#REF!</definedName>
    <definedName name="RECEIVABLES">#REF!</definedName>
    <definedName name="receivables8" localSheetId="1">#REF!</definedName>
    <definedName name="receivables8" localSheetId="0">#REF!</definedName>
    <definedName name="receivables8" localSheetId="2">#REF!</definedName>
    <definedName name="receivables8">#REF!</definedName>
    <definedName name="Repodate" localSheetId="1">#REF!</definedName>
    <definedName name="Repodate">#REF!</definedName>
    <definedName name="res" localSheetId="1" hidden="1">{#N/A,#N/A,FALSE,"COVER1.XLS ";#N/A,#N/A,FALSE,"RACT1.XLS";#N/A,#N/A,FALSE,"RACT2.XLS";#N/A,#N/A,FALSE,"ECCMP";#N/A,#N/A,FALSE,"WELDER.XLS"}</definedName>
    <definedName name="res" hidden="1">{#N/A,#N/A,FALSE,"COVER1.XLS ";#N/A,#N/A,FALSE,"RACT1.XLS";#N/A,#N/A,FALSE,"RACT2.XLS";#N/A,#N/A,FALSE,"ECCMP";#N/A,#N/A,FALSE,"WELDER.XLS"}</definedName>
    <definedName name="res_sum" localSheetId="1" hidden="1">{#N/A,#N/A,FALSE,"COVER1.XLS ";#N/A,#N/A,FALSE,"RACT1.XLS";#N/A,#N/A,FALSE,"RACT2.XLS";#N/A,#N/A,FALSE,"ECCMP";#N/A,#N/A,FALSE,"WELDER.XLS"}</definedName>
    <definedName name="res_sum" hidden="1">{#N/A,#N/A,FALSE,"COVER1.XLS ";#N/A,#N/A,FALSE,"RACT1.XLS";#N/A,#N/A,FALSE,"RACT2.XLS";#N/A,#N/A,FALSE,"ECCMP";#N/A,#N/A,FALSE,"WELDER.XLS"}</definedName>
    <definedName name="Residual_difference" localSheetId="1">#REF!</definedName>
    <definedName name="Residual_difference">#REF!</definedName>
    <definedName name="REVENUECUM" localSheetId="1">#REF!</definedName>
    <definedName name="REVENUECUM" localSheetId="0">#REF!</definedName>
    <definedName name="REVENUECUM" localSheetId="2">#REF!</definedName>
    <definedName name="REVENUECUM">#REF!</definedName>
    <definedName name="REVENUEQTR" localSheetId="1">#REF!</definedName>
    <definedName name="REVENUEQTR" localSheetId="0">#REF!</definedName>
    <definedName name="REVENUEQTR" localSheetId="2">#REF!</definedName>
    <definedName name="REVENUEQTR">#REF!</definedName>
    <definedName name="revenueqtr3" localSheetId="1">#REF!</definedName>
    <definedName name="revenueqtr3" localSheetId="0">#REF!</definedName>
    <definedName name="revenueqtr3" localSheetId="2">#REF!</definedName>
    <definedName name="revenueqtr3">#REF!</definedName>
    <definedName name="rg" localSheetId="1" hidden="1">{#N/A,#N/A,FALSE,"str_title";#N/A,#N/A,FALSE,"SUM";#N/A,#N/A,FALSE,"Scope";#N/A,#N/A,FALSE,"PIE-Jn";#N/A,#N/A,FALSE,"PIE-Jn_Hz";#N/A,#N/A,FALSE,"Liq_Plan";#N/A,#N/A,FALSE,"S_Curve";#N/A,#N/A,FALSE,"Liq_Prof";#N/A,#N/A,FALSE,"Man_Pwr";#N/A,#N/A,FALSE,"Man_Prof"}</definedName>
    <definedName name="rg" hidden="1">{#N/A,#N/A,FALSE,"str_title";#N/A,#N/A,FALSE,"SUM";#N/A,#N/A,FALSE,"Scope";#N/A,#N/A,FALSE,"PIE-Jn";#N/A,#N/A,FALSE,"PIE-Jn_Hz";#N/A,#N/A,FALSE,"Liq_Plan";#N/A,#N/A,FALSE,"S_Curve";#N/A,#N/A,FALSE,"Liq_Prof";#N/A,#N/A,FALSE,"Man_Pwr";#N/A,#N/A,FALSE,"Man_Prof"}</definedName>
    <definedName name="RIB" localSheetId="1">#REF!</definedName>
    <definedName name="RIB">#REF!</definedName>
    <definedName name="Risk" localSheetId="1">#REF!</definedName>
    <definedName name="Risk" localSheetId="0">#REF!</definedName>
    <definedName name="Risk" localSheetId="2">#REF!</definedName>
    <definedName name="Risk">#REF!</definedName>
    <definedName name="RJJR" localSheetId="1">#REF!</definedName>
    <definedName name="RJJR">#REF!</definedName>
    <definedName name="RMPRICE" localSheetId="1">#REF!</definedName>
    <definedName name="RMPRICE" localSheetId="0">#REF!</definedName>
    <definedName name="RMPRICE" localSheetId="2">#REF!</definedName>
    <definedName name="RMPRICE">#REF!</definedName>
    <definedName name="RMPRICES" localSheetId="1">#REF!</definedName>
    <definedName name="RMPRICES" localSheetId="0">#REF!</definedName>
    <definedName name="RMPRICES" localSheetId="2">#REF!</definedName>
    <definedName name="RMPRICES">#REF!</definedName>
    <definedName name="ro" localSheetId="1">#REF!</definedName>
    <definedName name="ro">#REF!</definedName>
    <definedName name="rr" localSheetId="1">#REF!/#REF!</definedName>
    <definedName name="rr" localSheetId="0">#REF!/#REF!</definedName>
    <definedName name="rr" localSheetId="2">#REF!/#REF!</definedName>
    <definedName name="rr">#REF!/#REF!</definedName>
    <definedName name="rradj" localSheetId="1">#REF!/#REF!</definedName>
    <definedName name="rradj" localSheetId="0">#REF!/#REF!</definedName>
    <definedName name="rradj" localSheetId="2">#REF!/#REF!</definedName>
    <definedName name="rradj">#REF!/#REF!</definedName>
    <definedName name="rrdsa" localSheetId="1" hidden="1">{#N/A,#N/A,FALSE,"consu_cover";#N/A,#N/A,FALSE,"consu_strategy";#N/A,#N/A,FALSE,"consu_flow";#N/A,#N/A,FALSE,"Summary_reqmt";#N/A,#N/A,FALSE,"field_ppg";#N/A,#N/A,FALSE,"ppg_shop";#N/A,#N/A,FALSE,"strl";#N/A,#N/A,FALSE,"tankages";#N/A,#N/A,FALSE,"gases"}</definedName>
    <definedName name="rrdsa" hidden="1">{#N/A,#N/A,FALSE,"consu_cover";#N/A,#N/A,FALSE,"consu_strategy";#N/A,#N/A,FALSE,"consu_flow";#N/A,#N/A,FALSE,"Summary_reqmt";#N/A,#N/A,FALSE,"field_ppg";#N/A,#N/A,FALSE,"ppg_shop";#N/A,#N/A,FALSE,"strl";#N/A,#N/A,FALSE,"tankages";#N/A,#N/A,FALSE,"gases"}</definedName>
    <definedName name="RS" localSheetId="1">#REF!</definedName>
    <definedName name="RS">#REF!</definedName>
    <definedName name="RSV" localSheetId="1">#REF!</definedName>
    <definedName name="RSV">#REF!</definedName>
    <definedName name="RW" localSheetId="1">#REF!</definedName>
    <definedName name="RW" localSheetId="0">#REF!</definedName>
    <definedName name="RW" localSheetId="2">#REF!</definedName>
    <definedName name="RW">#REF!</definedName>
    <definedName name="rwere" localSheetId="1" hidden="1">{#N/A,#N/A,FALSE,"COVER1.XLS ";#N/A,#N/A,FALSE,"RACT1.XLS";#N/A,#N/A,FALSE,"RACT2.XLS";#N/A,#N/A,FALSE,"ECCMP";#N/A,#N/A,FALSE,"WELDER.XLS"}</definedName>
    <definedName name="rwere" hidden="1">{#N/A,#N/A,FALSE,"COVER1.XLS ";#N/A,#N/A,FALSE,"RACT1.XLS";#N/A,#N/A,FALSE,"RACT2.XLS";#N/A,#N/A,FALSE,"ECCMP";#N/A,#N/A,FALSE,"WELDER.XLS"}</definedName>
    <definedName name="s">#N/A</definedName>
    <definedName name="S_AcctDes" localSheetId="1">#REF!</definedName>
    <definedName name="S_AcctDes">#REF!</definedName>
    <definedName name="S_Adjust" localSheetId="1">#REF!</definedName>
    <definedName name="S_Adjust">#REF!</definedName>
    <definedName name="S_Adjust_Data" localSheetId="1">#REF!</definedName>
    <definedName name="S_Adjust_Data">#REF!</definedName>
    <definedName name="S_Adjust_GT" localSheetId="1">#REF!</definedName>
    <definedName name="S_Adjust_GT">#REF!</definedName>
    <definedName name="S_AJE_Tot" localSheetId="1">#REF!</definedName>
    <definedName name="S_AJE_Tot">#REF!</definedName>
    <definedName name="S_AJE_Tot_Data" localSheetId="1">#REF!</definedName>
    <definedName name="S_AJE_Tot_Data">#REF!</definedName>
    <definedName name="S_AJE_Tot_GT" localSheetId="1">#REF!</definedName>
    <definedName name="S_AJE_Tot_GT">#REF!</definedName>
    <definedName name="S_CompNum" localSheetId="1">#REF!</definedName>
    <definedName name="S_CompNum">#REF!</definedName>
    <definedName name="S_CY_Beg" localSheetId="1">#REF!</definedName>
    <definedName name="S_CY_Beg">#REF!</definedName>
    <definedName name="S_CY_Beg_Data" localSheetId="1">#REF!</definedName>
    <definedName name="S_CY_Beg_Data">#REF!</definedName>
    <definedName name="S_CY_Beg_GT" localSheetId="1">#REF!</definedName>
    <definedName name="S_CY_Beg_GT">#REF!</definedName>
    <definedName name="S_CY_End" localSheetId="1">#REF!</definedName>
    <definedName name="S_CY_End">#REF!</definedName>
    <definedName name="S_CY_End_Data" localSheetId="1">#REF!</definedName>
    <definedName name="S_CY_End_Data">#REF!</definedName>
    <definedName name="S_CY_End_GT" localSheetId="1">#REF!</definedName>
    <definedName name="S_CY_End_GT">#REF!</definedName>
    <definedName name="S_Diff_Amt" localSheetId="1">#REF!</definedName>
    <definedName name="S_Diff_Amt">#REF!</definedName>
    <definedName name="S_Diff_Pct" localSheetId="1">#REF!</definedName>
    <definedName name="S_Diff_Pct">#REF!</definedName>
    <definedName name="S_GrpNum" localSheetId="1">#REF!</definedName>
    <definedName name="S_GrpNum">#REF!</definedName>
    <definedName name="S_Headings" localSheetId="1">#REF!</definedName>
    <definedName name="S_Headings">#REF!</definedName>
    <definedName name="S_KeyValue" localSheetId="1">#REF!</definedName>
    <definedName name="S_KeyValue">#REF!</definedName>
    <definedName name="S_PY_End" localSheetId="1">#REF!</definedName>
    <definedName name="S_PY_End">#REF!</definedName>
    <definedName name="S_PY_End_Data" localSheetId="1">#REF!</definedName>
    <definedName name="S_PY_End_Data">#REF!</definedName>
    <definedName name="S_PY_End_GT" localSheetId="1">#REF!</definedName>
    <definedName name="S_PY_End_GT">#REF!</definedName>
    <definedName name="S_RJE_Tot" localSheetId="1">#REF!</definedName>
    <definedName name="S_RJE_Tot">#REF!</definedName>
    <definedName name="S_RJE_Tot_Data" localSheetId="1">#REF!</definedName>
    <definedName name="S_RJE_Tot_Data">#REF!</definedName>
    <definedName name="S_RJE_Tot_GT" localSheetId="1">#REF!</definedName>
    <definedName name="S_RJE_Tot_GT">#REF!</definedName>
    <definedName name="S_RowNum" localSheetId="1">#REF!</definedName>
    <definedName name="S_RowNum">#REF!</definedName>
    <definedName name="saf">#N/A</definedName>
    <definedName name="safa">#N/A</definedName>
    <definedName name="sag" localSheetId="1">#REF!</definedName>
    <definedName name="sag">#REF!</definedName>
    <definedName name="sagdhag" localSheetId="1" hidden="1">{#N/A,#N/A,FALSE,"COVER1.XLS ";#N/A,#N/A,FALSE,"RACT1.XLS";#N/A,#N/A,FALSE,"RACT2.XLS";#N/A,#N/A,FALSE,"ECCMP";#N/A,#N/A,FALSE,"WELDER.XLS"}</definedName>
    <definedName name="sagdhag" hidden="1">{#N/A,#N/A,FALSE,"COVER1.XLS ";#N/A,#N/A,FALSE,"RACT1.XLS";#N/A,#N/A,FALSE,"RACT2.XLS";#N/A,#N/A,FALSE,"ECCMP";#N/A,#N/A,FALSE,"WELDER.XLS"}</definedName>
    <definedName name="SAL" localSheetId="1">#REF!</definedName>
    <definedName name="SAL">#REF!</definedName>
    <definedName name="sanjay">#N/A</definedName>
    <definedName name="sanjay1">#N/A</definedName>
    <definedName name="sanjay2">#N/A</definedName>
    <definedName name="sanjay3">#N/A</definedName>
    <definedName name="sanjay4">#N/A</definedName>
    <definedName name="sanjay5">#N/A</definedName>
    <definedName name="sanjay6">#N/A</definedName>
    <definedName name="Sc" localSheetId="1">#REF!</definedName>
    <definedName name="Sc">#REF!</definedName>
    <definedName name="SCH_DEP_1" localSheetId="1">#REF!</definedName>
    <definedName name="SCH_DEP_1" localSheetId="0">#REF!</definedName>
    <definedName name="SCH_DEP_1" localSheetId="2">#REF!</definedName>
    <definedName name="SCH_DEP_1">#REF!</definedName>
    <definedName name="SCH_DEP_2" localSheetId="1">#REF!</definedName>
    <definedName name="SCH_DEP_2" localSheetId="0">#REF!</definedName>
    <definedName name="SCH_DEP_2" localSheetId="2">#REF!</definedName>
    <definedName name="SCH_DEP_2">#REF!</definedName>
    <definedName name="SCH_DEP_3" localSheetId="1">#REF!</definedName>
    <definedName name="SCH_DEP_3" localSheetId="0">#REF!</definedName>
    <definedName name="SCH_DEP_3" localSheetId="2">#REF!</definedName>
    <definedName name="SCH_DEP_3">#REF!</definedName>
    <definedName name="SCHDF" localSheetId="1">#REF!</definedName>
    <definedName name="SCHDF">#REF!</definedName>
    <definedName name="Sched_Pay" localSheetId="1">#REF!</definedName>
    <definedName name="Sched_Pay">#REF!</definedName>
    <definedName name="SCHEDULE_12___PURCHASES" localSheetId="1">#REF!</definedName>
    <definedName name="SCHEDULE_12___PURCHASES">#REF!</definedName>
    <definedName name="SCHEDULE_4___UNSECURED_LOANS" localSheetId="1">#REF!</definedName>
    <definedName name="SCHEDULE_4___UNSECURED_LOANS">#REF!</definedName>
    <definedName name="SCHEDULE_6___INVESTMENTS" localSheetId="1">#REF!</definedName>
    <definedName name="SCHEDULE_6___INVESTMENTS">#REF!</definedName>
    <definedName name="Scheduled_Extra_Payments" localSheetId="1">#REF!</definedName>
    <definedName name="Scheduled_Extra_Payments">#REF!</definedName>
    <definedName name="Scheduled_Interest_Rate" localSheetId="1">#REF!</definedName>
    <definedName name="Scheduled_Interest_Rate">#REF!</definedName>
    <definedName name="Scheduled_Monthly_Payment" localSheetId="1">#REF!</definedName>
    <definedName name="Scheduled_Monthly_Payment">#REF!</definedName>
    <definedName name="scsc">#REF!</definedName>
    <definedName name="sdaf">#N/A</definedName>
    <definedName name="sdcdscs">#REF!</definedName>
    <definedName name="sddd">#N/A</definedName>
    <definedName name="sddss">#N/A</definedName>
    <definedName name="sdf" localSheetId="1" hidden="1">{#N/A,#N/A,FALSE,"COVER.XLS";#N/A,#N/A,FALSE,"RACT1.XLS";#N/A,#N/A,FALSE,"RACT2.XLS";#N/A,#N/A,FALSE,"ECCMP";#N/A,#N/A,FALSE,"WELDER.XLS"}</definedName>
    <definedName name="sdf" hidden="1">{#N/A,#N/A,FALSE,"COVER.XLS";#N/A,#N/A,FALSE,"RACT1.XLS";#N/A,#N/A,FALSE,"RACT2.XLS";#N/A,#N/A,FALSE,"ECCMP";#N/A,#N/A,FALSE,"WELDER.XLS"}</definedName>
    <definedName name="sdfd">#N/A</definedName>
    <definedName name="Seatpershift" localSheetId="1">#REF!</definedName>
    <definedName name="Seatpershift">#REF!</definedName>
    <definedName name="Seatsr" localSheetId="1">#REF!</definedName>
    <definedName name="Seatsr">#REF!</definedName>
    <definedName name="SECONDARYSALESPERFORMANCE" localSheetId="1">#REF!</definedName>
    <definedName name="SECONDARYSALESPERFORMANCE" localSheetId="0">#REF!</definedName>
    <definedName name="SECONDARYSALESPERFORMANCE" localSheetId="2">#REF!</definedName>
    <definedName name="SECONDARYSALESPERFORMANCE">#REF!</definedName>
    <definedName name="seema_conv" localSheetId="1">#REF!</definedName>
    <definedName name="seema_conv">#REF!</definedName>
    <definedName name="SEEMA_HRA" localSheetId="1">#REF!</definedName>
    <definedName name="SEEMA_HRA">#REF!</definedName>
    <definedName name="SEEMA_NEWS" localSheetId="1">#REF!</definedName>
    <definedName name="SEEMA_NEWS">#REF!</definedName>
    <definedName name="SEEMA_TEL" localSheetId="1">#REF!</definedName>
    <definedName name="SEEMA_TEL">#REF!</definedName>
    <definedName name="Select_all" localSheetId="1">#REF!</definedName>
    <definedName name="Select_all">#REF!</definedName>
    <definedName name="sencount" hidden="1">1</definedName>
    <definedName name="sheet1" localSheetId="1">#REF!</definedName>
    <definedName name="sheet1">#REF!</definedName>
    <definedName name="sheet10" localSheetId="1">#REF!</definedName>
    <definedName name="sheet10">#REF!</definedName>
    <definedName name="sheet11" localSheetId="1">#REF!</definedName>
    <definedName name="sheet11">#REF!</definedName>
    <definedName name="sheet15" localSheetId="1">#REF!</definedName>
    <definedName name="sheet15">#REF!</definedName>
    <definedName name="sheet16" localSheetId="1">#REF!</definedName>
    <definedName name="sheet16">#REF!</definedName>
    <definedName name="sheet2" localSheetId="1">#REF!</definedName>
    <definedName name="sheet2">#REF!</definedName>
    <definedName name="sheet3" localSheetId="1">#REF!</definedName>
    <definedName name="sheet3">#REF!</definedName>
    <definedName name="sheet4" localSheetId="1">#REF!</definedName>
    <definedName name="sheet4">#REF!</definedName>
    <definedName name="sheet5" localSheetId="1">#REF!</definedName>
    <definedName name="sheet5">#REF!</definedName>
    <definedName name="sheet8" localSheetId="1">#REF!</definedName>
    <definedName name="sheet8">#REF!</definedName>
    <definedName name="sheet9" localSheetId="1">#REF!</definedName>
    <definedName name="sheet9">#REF!</definedName>
    <definedName name="shelf_1_fixed" localSheetId="1">#REF!</definedName>
    <definedName name="shelf_1_fixed">#REF!</definedName>
    <definedName name="shelf_1A_var" localSheetId="1">#REF!</definedName>
    <definedName name="shelf_1A_var">#REF!</definedName>
    <definedName name="shelf_1B_fixed" localSheetId="1">#REF!</definedName>
    <definedName name="shelf_1B_fixed">#REF!</definedName>
    <definedName name="shelf_1B_var" localSheetId="1">#REF!</definedName>
    <definedName name="shelf_1B_var">#REF!</definedName>
    <definedName name="shelf_1C_fixed" localSheetId="1">#REF!</definedName>
    <definedName name="shelf_1C_fixed">#REF!</definedName>
    <definedName name="shelf_1C_var" localSheetId="1">#REF!</definedName>
    <definedName name="shelf_1C_var">#REF!</definedName>
    <definedName name="shelf_1D_fixed" localSheetId="1">#REF!</definedName>
    <definedName name="shelf_1D_fixed">#REF!</definedName>
    <definedName name="shelf_1D_var" localSheetId="1">#REF!</definedName>
    <definedName name="shelf_1D_var">#REF!</definedName>
    <definedName name="shelf_1E_fixed" localSheetId="1">#REF!</definedName>
    <definedName name="shelf_1E_fixed">#REF!</definedName>
    <definedName name="shelf_1E_var" localSheetId="1">#REF!</definedName>
    <definedName name="shelf_1E_var">#REF!</definedName>
    <definedName name="shelf_IIIA_fixed" localSheetId="1">#REF!</definedName>
    <definedName name="shelf_IIIA_fixed">#REF!</definedName>
    <definedName name="shelf_IIIA_var" localSheetId="1">#REF!</definedName>
    <definedName name="shelf_IIIA_var">#REF!</definedName>
    <definedName name="shelf_IIIB_fixed" localSheetId="1">#REF!</definedName>
    <definedName name="shelf_IIIB_fixed">#REF!</definedName>
    <definedName name="shelf_IIIB_var" localSheetId="1">#REF!</definedName>
    <definedName name="shelf_IIIB_var">#REF!</definedName>
    <definedName name="shelf_IIIC_fixed" localSheetId="1">#REF!</definedName>
    <definedName name="shelf_IIIC_fixed">#REF!</definedName>
    <definedName name="shelf_IIIC_var" localSheetId="1">#REF!</definedName>
    <definedName name="shelf_IIIC_var">#REF!</definedName>
    <definedName name="shelf_IIID_fixed" localSheetId="1">#REF!</definedName>
    <definedName name="shelf_IIID_fixed">#REF!</definedName>
    <definedName name="shelf_IIID_var" localSheetId="1">#REF!</definedName>
    <definedName name="shelf_IIID_var">#REF!</definedName>
    <definedName name="shelf_IIIE_fixed" localSheetId="1">#REF!</definedName>
    <definedName name="shelf_IIIE_fixed">#REF!</definedName>
    <definedName name="shelf_IIIE_var" localSheetId="1">#REF!</definedName>
    <definedName name="shelf_IIIE_var">#REF!</definedName>
    <definedName name="shelf_IVA_fixed" localSheetId="1">#REF!</definedName>
    <definedName name="shelf_IVA_fixed">#REF!</definedName>
    <definedName name="shelf_IVA_var" localSheetId="1">#REF!</definedName>
    <definedName name="shelf_IVA_var">#REF!</definedName>
    <definedName name="shelf_IVB_fixed" localSheetId="1">#REF!</definedName>
    <definedName name="shelf_IVB_fixed">#REF!</definedName>
    <definedName name="shelf_IVB_var" localSheetId="1">#REF!</definedName>
    <definedName name="shelf_IVB_var">#REF!</definedName>
    <definedName name="shelf_IVC_fixed" localSheetId="1">#REF!</definedName>
    <definedName name="shelf_IVC_fixed">#REF!</definedName>
    <definedName name="shelf_IVC_var" localSheetId="1">#REF!</definedName>
    <definedName name="shelf_IVC_var">#REF!</definedName>
    <definedName name="shelf_IVD_fixed" localSheetId="1">#REF!</definedName>
    <definedName name="shelf_IVD_fixed">#REF!</definedName>
    <definedName name="shelf_IVD_var" localSheetId="1">#REF!</definedName>
    <definedName name="shelf_IVD_var">#REF!</definedName>
    <definedName name="shelf_IVE_fixed" localSheetId="1">#REF!</definedName>
    <definedName name="shelf_IVE_fixed">#REF!</definedName>
    <definedName name="shelf_IVE_var" localSheetId="1">#REF!</definedName>
    <definedName name="shelf_IVE_var">#REF!</definedName>
    <definedName name="Shift" localSheetId="1">#REF!</definedName>
    <definedName name="Shift">#REF!</definedName>
    <definedName name="short" localSheetId="1" hidden="1">{#N/A,#N/A,FALSE,"COVER1.XLS ";#N/A,#N/A,FALSE,"RACT1.XLS";#N/A,#N/A,FALSE,"RACT2.XLS";#N/A,#N/A,FALSE,"ECCMP";#N/A,#N/A,FALSE,"WELDER.XLS"}</definedName>
    <definedName name="short" hidden="1">{#N/A,#N/A,FALSE,"COVER1.XLS ";#N/A,#N/A,FALSE,"RACT1.XLS";#N/A,#N/A,FALSE,"RACT2.XLS";#N/A,#N/A,FALSE,"ECCMP";#N/A,#N/A,FALSE,"WELDER.XLS"}</definedName>
    <definedName name="SortRange" localSheetId="1">#REF!</definedName>
    <definedName name="SortRange">#REF!</definedName>
    <definedName name="ss">#N/A</definedName>
    <definedName name="sss" localSheetId="1" hidden="1">{"peisbl",#N/A,FALSE,"PPMAN1";"pesub",#N/A,FALSE,"PPMAN1";"megisb",#N/A,FALSE,"MEGMAN";"megii",#N/A,FALSE,"MEGMAN";"arom1",#N/A,FALSE,"aroman";"cover",#N/A,FALSE,"COVER.XLS";"elec1",#N/A,FALSE,"WPR1";"fw",#N/A,FALSE,"OSBLMAN";"md",#N/A,FALSE,"OSBLMAN";"tf",#N/A,FALSE,"OSBLMAN";"elect3",#N/A,FALSE,"WPR1";"mrs1",#N/A,FALSE,"mrsman";"mrs2",#N/A,FALSE,"mrsman";"sp1",#N/A,FALSE,"SPRMAN";"sp2",#N/A,FALSE,"SPRMAN"}</definedName>
    <definedName name="sss" hidden="1">{"peisbl",#N/A,FALSE,"PPMAN1";"pesub",#N/A,FALSE,"PPMAN1";"megisb",#N/A,FALSE,"MEGMAN";"megii",#N/A,FALSE,"MEGMAN";"arom1",#N/A,FALSE,"aroman";"cover",#N/A,FALSE,"COVER.XLS";"elec1",#N/A,FALSE,"WPR1";"fw",#N/A,FALSE,"OSBLMAN";"md",#N/A,FALSE,"OSBLMAN";"tf",#N/A,FALSE,"OSBLMAN";"elect3",#N/A,FALSE,"WPR1";"mrs1",#N/A,FALSE,"mrsman";"mrs2",#N/A,FALSE,"mrsman";"sp1",#N/A,FALSE,"SPRMAN";"sp2",#N/A,FALSE,"SPRMAN"}</definedName>
    <definedName name="STICKY" localSheetId="1">#REF!</definedName>
    <definedName name="STICKY" localSheetId="0">#REF!</definedName>
    <definedName name="STICKY" localSheetId="2">#REF!</definedName>
    <definedName name="STICKY">#REF!</definedName>
    <definedName name="storage_income" localSheetId="1">#REF!</definedName>
    <definedName name="storage_income">#REF!</definedName>
    <definedName name="storage_tanks_rep_year" localSheetId="1">#REF!</definedName>
    <definedName name="storage_tanks_rep_year">#REF!</definedName>
    <definedName name="SUBCUR" localSheetId="1">#REF!</definedName>
    <definedName name="SUBCUR">#REF!</definedName>
    <definedName name="succ" localSheetId="1" hidden="1">{#N/A,#N/A,FALSE,"COVER1.XLS ";#N/A,#N/A,FALSE,"RACT1.XLS";#N/A,#N/A,FALSE,"RACT2.XLS";#N/A,#N/A,FALSE,"ECCMP";#N/A,#N/A,FALSE,"WELDER.XLS"}</definedName>
    <definedName name="succ" hidden="1">{#N/A,#N/A,FALSE,"COVER1.XLS ";#N/A,#N/A,FALSE,"RACT1.XLS";#N/A,#N/A,FALSE,"RACT2.XLS";#N/A,#N/A,FALSE,"ECCMP";#N/A,#N/A,FALSE,"WELDER.XLS"}</definedName>
    <definedName name="superannuation">#N/A</definedName>
    <definedName name="sw_sh" localSheetId="1">#REF!</definedName>
    <definedName name="sw_sh">#REF!</definedName>
    <definedName name="T" localSheetId="1">#REF!</definedName>
    <definedName name="T" localSheetId="0">#REF!</definedName>
    <definedName name="T" localSheetId="2">#REF!</definedName>
    <definedName name="T">#REF!</definedName>
    <definedName name="table" localSheetId="1">#REF!</definedName>
    <definedName name="table">#REF!</definedName>
    <definedName name="tax" localSheetId="1">#REF!</definedName>
    <definedName name="tax">#REF!</definedName>
    <definedName name="temp" localSheetId="1" hidden="1">#REF!</definedName>
    <definedName name="temp" localSheetId="0" hidden="1">#REF!</definedName>
    <definedName name="temp" hidden="1">#REF!</definedName>
    <definedName name="test" localSheetId="1" hidden="1">{#N/A,#N/A,FALSE,"COVER1.XLS ";#N/A,#N/A,FALSE,"RACT1.XLS";#N/A,#N/A,FALSE,"RACT2.XLS";#N/A,#N/A,FALSE,"ECCMP";#N/A,#N/A,FALSE,"WELDER.XLS"}</definedName>
    <definedName name="test" hidden="1">{#N/A,#N/A,FALSE,"COVER1.XLS ";#N/A,#N/A,FALSE,"RACT1.XLS";#N/A,#N/A,FALSE,"RACT2.XLS";#N/A,#N/A,FALSE,"ECCMP";#N/A,#N/A,FALSE,"WELDER.XLS"}</definedName>
    <definedName name="TEST0" localSheetId="1">#REF!</definedName>
    <definedName name="TEST0">#REF!</definedName>
    <definedName name="TESTHKEY" localSheetId="1">#REF!</definedName>
    <definedName name="TESTHKEY">#REF!</definedName>
    <definedName name="TESTKEYS" localSheetId="1">#REF!</definedName>
    <definedName name="TESTKEYS">#REF!</definedName>
    <definedName name="TESTVKEY" localSheetId="1">#REF!</definedName>
    <definedName name="TESTVKEY">#REF!</definedName>
    <definedName name="TextRefCopy1" localSheetId="1">#REF!</definedName>
    <definedName name="TextRefCopy1">#REF!</definedName>
    <definedName name="TextRefCopy2" localSheetId="1">#REF!</definedName>
    <definedName name="TextRefCopy2">#REF!</definedName>
    <definedName name="TextRefCopy3" localSheetId="1">#REF!</definedName>
    <definedName name="TextRefCopy3">#REF!</definedName>
    <definedName name="TextRefCopy4" localSheetId="1">#REF!</definedName>
    <definedName name="TextRefCopy4">#REF!</definedName>
    <definedName name="TextRefCopy5" localSheetId="1">#REF!</definedName>
    <definedName name="TextRefCopy5">#REF!</definedName>
    <definedName name="TextRefCopy6" localSheetId="1">#REF!</definedName>
    <definedName name="TextRefCopy6">#REF!</definedName>
    <definedName name="TextRefCopy7" localSheetId="1">#REF!</definedName>
    <definedName name="TextRefCopy7">#REF!</definedName>
    <definedName name="TextRefCopy8" localSheetId="1">#REF!</definedName>
    <definedName name="TextRefCopy8">#REF!</definedName>
    <definedName name="TextRefCopy9" localSheetId="1">#REF!</definedName>
    <definedName name="TextRefCopy9">#REF!</definedName>
    <definedName name="TextRefCopyRangeCount" hidden="1">1</definedName>
    <definedName name="th" localSheetId="1">#REF!</definedName>
    <definedName name="th">#REF!</definedName>
    <definedName name="Thane" localSheetId="1">#REF!</definedName>
    <definedName name="Thane" localSheetId="0">#REF!</definedName>
    <definedName name="Thane" localSheetId="2">#REF!</definedName>
    <definedName name="Thane">#REF!</definedName>
    <definedName name="Threshold" localSheetId="1">#REF!</definedName>
    <definedName name="Threshold">#REF!</definedName>
    <definedName name="Total" localSheetId="1">#REF!</definedName>
    <definedName name="Total">#REF!</definedName>
    <definedName name="Total_Interest" localSheetId="1">#REF!</definedName>
    <definedName name="Total_Interest">#REF!</definedName>
    <definedName name="Total_Pay" localSheetId="1">#REF!</definedName>
    <definedName name="Total_Pay">#REF!</definedName>
    <definedName name="Total_Payment" localSheetId="1">Scheduled_Payment+Extra_Payment</definedName>
    <definedName name="Total_Payment">Scheduled_Payment+Extra_Payment</definedName>
    <definedName name="totalassetslessstock" localSheetId="1">#REF!</definedName>
    <definedName name="totalassetslessstock">#REF!</definedName>
    <definedName name="totalexpenditure" localSheetId="1">#REF!</definedName>
    <definedName name="totalexpenditure">#REF!</definedName>
    <definedName name="totalexpenditurelesstaxforearlieryears" localSheetId="1">#REF!</definedName>
    <definedName name="totalexpenditurelesstaxforearlieryears">#REF!</definedName>
    <definedName name="totalincomelessstock" localSheetId="1">#REF!</definedName>
    <definedName name="totalincomelessstock">#REF!</definedName>
    <definedName name="totalliabilities" localSheetId="1">#REF!</definedName>
    <definedName name="totalliabilities">#REF!</definedName>
    <definedName name="tps" localSheetId="1">#REF!</definedName>
    <definedName name="tps">#REF!</definedName>
    <definedName name="tr" localSheetId="1" hidden="1">{#N/A,#N/A,FALSE,"COVER.XLS";#N/A,#N/A,FALSE,"RACT1.XLS";#N/A,#N/A,FALSE,"RACT2.XLS";#N/A,#N/A,FALSE,"ECCMP";#N/A,#N/A,FALSE,"WELDER.XLS"}</definedName>
    <definedName name="tr" hidden="1">{#N/A,#N/A,FALSE,"COVER.XLS";#N/A,#N/A,FALSE,"RACT1.XLS";#N/A,#N/A,FALSE,"RACT2.XLS";#N/A,#N/A,FALSE,"ECCMP";#N/A,#N/A,FALSE,"WELDER.XLS"}</definedName>
    <definedName name="Trail12_BS" localSheetId="1">#REF!</definedName>
    <definedName name="Trail12_BS">#REF!</definedName>
    <definedName name="Trail12_CoaiIdea" localSheetId="1">#REF!</definedName>
    <definedName name="Trail12_CoaiIdea">#REF!</definedName>
    <definedName name="Trail12_FundFlow" localSheetId="1">#REF!</definedName>
    <definedName name="Trail12_FundFlow">#REF!</definedName>
    <definedName name="Trail12_PerMin" localSheetId="1">#REF!</definedName>
    <definedName name="Trail12_PerMin">#REF!</definedName>
    <definedName name="Trail12_PerSub" localSheetId="1">#REF!</definedName>
    <definedName name="Trail12_PerSub">#REF!</definedName>
    <definedName name="Trends" localSheetId="1">#REF!</definedName>
    <definedName name="Trends">#REF!</definedName>
    <definedName name="tt" localSheetId="1"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tt"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UFO" localSheetId="1">#REF!</definedName>
    <definedName name="UFO">#REF!</definedName>
    <definedName name="UFOps2" localSheetId="1">#REF!</definedName>
    <definedName name="UFOps2">#REF!</definedName>
    <definedName name="UFOslm15" localSheetId="1">#REF!</definedName>
    <definedName name="UFOslm15">#REF!</definedName>
    <definedName name="unit" localSheetId="1">#REF!</definedName>
    <definedName name="unit">#REF!</definedName>
    <definedName name="US145A" localSheetId="1">#REF!</definedName>
    <definedName name="US145A" localSheetId="0">#REF!</definedName>
    <definedName name="US145A" localSheetId="2">#REF!</definedName>
    <definedName name="US145A">#REF!</definedName>
    <definedName name="USDFEB08" localSheetId="1">#REF!</definedName>
    <definedName name="USDFEB08">#REF!</definedName>
    <definedName name="USDJUNE08" localSheetId="1">#REF!</definedName>
    <definedName name="USDJUNE08">#REF!</definedName>
    <definedName name="USDMAY08" localSheetId="1">#REF!</definedName>
    <definedName name="USDMAY08">#REF!</definedName>
    <definedName name="USDOCT08" localSheetId="1">#REF!</definedName>
    <definedName name="USDOCT08">#REF!</definedName>
    <definedName name="USDRATE" localSheetId="1">#REF!</definedName>
    <definedName name="USDRATE">#REF!</definedName>
    <definedName name="Values_Entered" localSheetId="1">IF('Reg 33-notes Q4 FY26'!Loan_Amount*'Reg 33-notes Q4 FY26'!Interest_Rate*'Reg 33-notes Q4 FY26'!Loan_Years*'Reg 33-notes Q4 FY26'!Loan_Start&gt;0,1,0)</definedName>
    <definedName name="Values_Entered">IF(Loan_Amount*Interest_Rate*Loan_Years*Loan_Start&gt;0,1,0)</definedName>
    <definedName name="VER" localSheetId="1">#REF!</definedName>
    <definedName name="VER" localSheetId="0">#REF!</definedName>
    <definedName name="VER" localSheetId="2">#REF!</definedName>
    <definedName name="VER">#REF!</definedName>
    <definedName name="vnbvnvnbv">#N/A</definedName>
    <definedName name="vsasgfsghxas" localSheetId="1" hidden="1">{#N/A,#N/A,FALSE,"consu_cover";#N/A,#N/A,FALSE,"consu_strategy";#N/A,#N/A,FALSE,"consu_flow";#N/A,#N/A,FALSE,"Summary_reqmt";#N/A,#N/A,FALSE,"field_ppg";#N/A,#N/A,FALSE,"ppg_shop";#N/A,#N/A,FALSE,"strl";#N/A,#N/A,FALSE,"tankages";#N/A,#N/A,FALSE,"gases"}</definedName>
    <definedName name="vsasgfsghxas" hidden="1">{#N/A,#N/A,FALSE,"consu_cover";#N/A,#N/A,FALSE,"consu_strategy";#N/A,#N/A,FALSE,"consu_flow";#N/A,#N/A,FALSE,"Summary_reqmt";#N/A,#N/A,FALSE,"field_ppg";#N/A,#N/A,FALSE,"ppg_shop";#N/A,#N/A,FALSE,"strl";#N/A,#N/A,FALSE,"tankages";#N/A,#N/A,FALSE,"gases"}</definedName>
    <definedName name="w" localSheetId="1" hidden="1">{"peisbl",#N/A,FALSE,"PPMAN1";"pesub",#N/A,FALSE,"PPMAN1";"megisb",#N/A,FALSE,"MEGMAN";"megii",#N/A,FALSE,"MEGMAN";"arom1",#N/A,FALSE,"aroman";"cover",#N/A,FALSE,"COVER.XLS";"elec1",#N/A,FALSE,"WPR1";"fw",#N/A,FALSE,"OSBLMAN";"md",#N/A,FALSE,"OSBLMAN";"tf",#N/A,FALSE,"OSBLMAN";"elect3",#N/A,FALSE,"WPR1";"mrs1",#N/A,FALSE,"mrsman";"mrs2",#N/A,FALSE,"mrsman";"sp1",#N/A,FALSE,"SPRMAN";"sp2",#N/A,FALSE,"SPRMAN"}</definedName>
    <definedName name="w" hidden="1">{"peisbl",#N/A,FALSE,"PPMAN1";"pesub",#N/A,FALSE,"PPMAN1";"megisb",#N/A,FALSE,"MEGMAN";"megii",#N/A,FALSE,"MEGMAN";"arom1",#N/A,FALSE,"aroman";"cover",#N/A,FALSE,"COVER.XLS";"elec1",#N/A,FALSE,"WPR1";"fw",#N/A,FALSE,"OSBLMAN";"md",#N/A,FALSE,"OSBLMAN";"tf",#N/A,FALSE,"OSBLMAN";"elect3",#N/A,FALSE,"WPR1";"mrs1",#N/A,FALSE,"mrsman";"mrs2",#N/A,FALSE,"mrsman";"sp1",#N/A,FALSE,"SPRMAN";"sp2",#N/A,FALSE,"SPRMAN"}</definedName>
    <definedName name="wacc" localSheetId="1">#REF!</definedName>
    <definedName name="wacc" localSheetId="0">#REF!</definedName>
    <definedName name="wacc" localSheetId="2">#REF!</definedName>
    <definedName name="wacc">#REF!</definedName>
    <definedName name="Waiting">"Picture 1"</definedName>
    <definedName name="WB_Item_4" localSheetId="1">#REF!</definedName>
    <definedName name="WB_Item_4" localSheetId="0">#REF!</definedName>
    <definedName name="WB_Item_4" localSheetId="2">#REF!</definedName>
    <definedName name="WB_Item_4">#REF!</definedName>
    <definedName name="WCint_TM" localSheetId="1">#REF!</definedName>
    <definedName name="WCint_TM">#REF!</definedName>
    <definedName name="WIP" localSheetId="1">#REF!</definedName>
    <definedName name="WIP" localSheetId="0">#REF!</definedName>
    <definedName name="WIP" localSheetId="2">#REF!</definedName>
    <definedName name="WIP">#REF!</definedName>
    <definedName name="wr" localSheetId="1" hidden="1">{#N/A,#N/A,FALSE,"17MAY";#N/A,#N/A,FALSE,"24MAY"}</definedName>
    <definedName name="wr" hidden="1">{#N/A,#N/A,FALSE,"17MAY";#N/A,#N/A,FALSE,"24MAY"}</definedName>
    <definedName name="wrn" localSheetId="1" hidden="1">{"peisbl",#N/A,FALSE,"PPMAN1";"pesub",#N/A,FALSE,"PPMAN1";"megisb",#N/A,FALSE,"MEGMAN";"megii",#N/A,FALSE,"MEGMAN";"arom1",#N/A,FALSE,"aroman";"cover",#N/A,FALSE,"COVER.XLS";"elec1",#N/A,FALSE,"WPR1";"fw",#N/A,FALSE,"OSBLMAN";"md",#N/A,FALSE,"OSBLMAN";"tf",#N/A,FALSE,"OSBLMAN";"elect3",#N/A,FALSE,"WPR1";"mrs1",#N/A,FALSE,"mrsman";"mrs2",#N/A,FALSE,"mrsman";"sp1",#N/A,FALSE,"SPRMAN";"sp2",#N/A,FALSE,"SPRMAN"}</definedName>
    <definedName name="wrn" hidden="1">{"peisbl",#N/A,FALSE,"PPMAN1";"pesub",#N/A,FALSE,"PPMAN1";"megisb",#N/A,FALSE,"MEGMAN";"megii",#N/A,FALSE,"MEGMAN";"arom1",#N/A,FALSE,"aroman";"cover",#N/A,FALSE,"COVER.XLS";"elec1",#N/A,FALSE,"WPR1";"fw",#N/A,FALSE,"OSBLMAN";"md",#N/A,FALSE,"OSBLMAN";"tf",#N/A,FALSE,"OSBLMAN";"elect3",#N/A,FALSE,"WPR1";"mrs1",#N/A,FALSE,"mrsman";"mrs2",#N/A,FALSE,"mrsman";"sp1",#N/A,FALSE,"SPRMAN";"sp2",#N/A,FALSE,"SPRMAN"}</definedName>
    <definedName name="wrn.1." localSheetId="1" hidden="1">{#N/A,#N/A,FALSE,"17MAY";#N/A,#N/A,FALSE,"24MAY"}</definedName>
    <definedName name="wrn.1." hidden="1">{#N/A,#N/A,FALSE,"17MAY";#N/A,#N/A,FALSE,"24MAY"}</definedName>
    <definedName name="wrn.2.2" localSheetId="1" hidden="1">{#N/A,#N/A,FALSE,"17MAY";#N/A,#N/A,FALSE,"24MAY"}</definedName>
    <definedName name="wrn.2.2" hidden="1">{#N/A,#N/A,FALSE,"17MAY";#N/A,#N/A,FALSE,"24MAY"}</definedName>
    <definedName name="wrn.Aging._.and._.Trend._.Analysis." localSheetId="1" hidden="1">{#N/A,#N/A,FALSE,"Aging Summary";#N/A,#N/A,FALSE,"Ratio Analysis";#N/A,#N/A,FALSE,"Test 120 Day Accts";#N/A,#N/A,FALSE,"Tickmarks"}</definedName>
    <definedName name="wrn.Aging._.and._.Trend._.Analysis." hidden="1">{#N/A,#N/A,FALSE,"Aging Summary";#N/A,#N/A,FALSE,"Ratio Analysis";#N/A,#N/A,FALSE,"Test 120 Day Accts";#N/A,#N/A,FALSE,"Tickmarks"}</definedName>
    <definedName name="wrn.consumable." localSheetId="1" hidden="1">{#N/A,#N/A,FALSE,"consu_cover";#N/A,#N/A,FALSE,"consu_strategy";#N/A,#N/A,FALSE,"consu_flow";#N/A,#N/A,FALSE,"Summary_reqmt";#N/A,#N/A,FALSE,"field_ppg";#N/A,#N/A,FALSE,"ppg_shop";#N/A,#N/A,FALSE,"strl";#N/A,#N/A,FALSE,"tankages";#N/A,#N/A,FALSE,"gases"}</definedName>
    <definedName name="wrn.consumable." hidden="1">{#N/A,#N/A,FALSE,"consu_cover";#N/A,#N/A,FALSE,"consu_strategy";#N/A,#N/A,FALSE,"consu_flow";#N/A,#N/A,FALSE,"Summary_reqmt";#N/A,#N/A,FALSE,"field_ppg";#N/A,#N/A,FALSE,"ppg_shop";#N/A,#N/A,FALSE,"strl";#N/A,#N/A,FALSE,"tankages";#N/A,#N/A,FALSE,"gases"}</definedName>
    <definedName name="wrn.contvar." localSheetId="1" hidden="1">{#N/A,"ContVar for 00-01",FALSE,"Contribution";#N/A,"ContVar for QI",FALSE,"Contribution";#N/A,"Contvar for Mon",FALSE,"Contribution"}</definedName>
    <definedName name="wrn.contvar." hidden="1">{#N/A,"ContVar for 00-01",FALSE,"Contribution";#N/A,"ContVar for QI",FALSE,"Contribution";#N/A,"Contvar for Mon",FALSE,"Contribution"}</definedName>
    <definedName name="wrn.elect." localSheetId="1" hidden="1">{"peisbl",#N/A,FALSE,"PPMAN1";"pesub",#N/A,FALSE,"PPMAN1";"megisb",#N/A,FALSE,"MEGMAN";"megii",#N/A,FALSE,"MEGMAN";"arom1",#N/A,FALSE,"aroman";"cover",#N/A,FALSE,"COVER.XLS";"elec1",#N/A,FALSE,"WPR1";"fw",#N/A,FALSE,"OSBLMAN";"md",#N/A,FALSE,"OSBLMAN";"tf",#N/A,FALSE,"OSBLMAN";"elect3",#N/A,FALSE,"WPR1";"mrs1",#N/A,FALSE,"mrsman";"mrs2",#N/A,FALSE,"mrsman";"sp1",#N/A,FALSE,"SPRMAN";"sp2",#N/A,FALSE,"SPRMAN"}</definedName>
    <definedName name="wrn.elect." hidden="1">{"peisbl",#N/A,FALSE,"PPMAN1";"pesub",#N/A,FALSE,"PPMAN1";"megisb",#N/A,FALSE,"MEGMAN";"megii",#N/A,FALSE,"MEGMAN";"arom1",#N/A,FALSE,"aroman";"cover",#N/A,FALSE,"COVER.XLS";"elec1",#N/A,FALSE,"WPR1";"fw",#N/A,FALSE,"OSBLMAN";"md",#N/A,FALSE,"OSBLMAN";"tf",#N/A,FALSE,"OSBLMAN";"elect3",#N/A,FALSE,"WPR1";"mrs1",#N/A,FALSE,"mrsman";"mrs2",#N/A,FALSE,"mrsman";"sp1",#N/A,FALSE,"SPRMAN";"sp2",#N/A,FALSE,"SPRMAN"}</definedName>
    <definedName name="wrn.MDS1." localSheetId="1" hidden="1">{#N/A,#N/A,FALSE,"cash &amp; bk-smry";#N/A,#N/A,FALSE,"Bank -acc";#N/A,#N/A,FALSE,"Reco-bkbal";#N/A,#N/A,FALSE,"Fixed-dep";#N/A,#N/A,FALSE,"Bank-trf";#N/A,#N/A,FALSE,"Margin money";#N/A,#N/A,FALSE,"Dbtrs-sumry";#N/A,#N/A,FALSE,"sales summary";#N/A,#N/A,FALSE,"Dbtrs-ageing";#N/A,#N/A,FALSE,"subs-coll";#N/A,#N/A,FALSE,"Dbtrs-c'bility";#N/A,#N/A,FALSE,"Dbtrs-confirms";#N/A,#N/A,FALSE,"for_curr_debt";#N/A,#N/A,FALSE,"Credit notes";#N/A,#N/A,FALSE,"invsum";#N/A,#N/A,FALSE,"inven-break";#N/A,#N/A,FALSE,"valuation";#N/A,#N/A,FALSE,"inv-cut off"}</definedName>
    <definedName name="wrn.MDS1." hidden="1">{#N/A,#N/A,FALSE,"cash &amp; bk-smry";#N/A,#N/A,FALSE,"Bank -acc";#N/A,#N/A,FALSE,"Reco-bkbal";#N/A,#N/A,FALSE,"Fixed-dep";#N/A,#N/A,FALSE,"Bank-trf";#N/A,#N/A,FALSE,"Margin money";#N/A,#N/A,FALSE,"Dbtrs-sumry";#N/A,#N/A,FALSE,"sales summary";#N/A,#N/A,FALSE,"Dbtrs-ageing";#N/A,#N/A,FALSE,"subs-coll";#N/A,#N/A,FALSE,"Dbtrs-c'bility";#N/A,#N/A,FALSE,"Dbtrs-confirms";#N/A,#N/A,FALSE,"for_curr_debt";#N/A,#N/A,FALSE,"Credit notes";#N/A,#N/A,FALSE,"invsum";#N/A,#N/A,FALSE,"inven-break";#N/A,#N/A,FALSE,"valuation";#N/A,#N/A,FALSE,"inv-cut off"}</definedName>
    <definedName name="wrn.mds2." localSheetId="1" hidden="1">{#N/A,#N/A,FALSE,"cash &amp; bk-smry";#N/A,#N/A,FALSE,"Bank -acc";#N/A,#N/A,FALSE,"Reco-bkbal";#N/A,#N/A,FALSE,"Fixed-dep";#N/A,#N/A,FALSE,"Bank-trf";#N/A,#N/A,FALSE,"Margin money";#N/A,#N/A,FALSE,"Dbtrs-sumry";#N/A,#N/A,FALSE,"sales summary";#N/A,#N/A,FALSE,"Dbtrs-ageing";#N/A,#N/A,FALSE,"subs-coll";#N/A,#N/A,FALSE,"Dbtrs-c'bility";#N/A,#N/A,FALSE,"Dbtrs-confirms";#N/A,#N/A,FALSE,"for_curr_debt";#N/A,#N/A,FALSE,"Credit notes";#N/A,#N/A,FALSE,"invsum";#N/A,#N/A,FALSE,"inven-break";#N/A,#N/A,FALSE,"valuation";#N/A,#N/A,FALSE,"inv-cut off"}</definedName>
    <definedName name="wrn.mds2." hidden="1">{#N/A,#N/A,FALSE,"cash &amp; bk-smry";#N/A,#N/A,FALSE,"Bank -acc";#N/A,#N/A,FALSE,"Reco-bkbal";#N/A,#N/A,FALSE,"Fixed-dep";#N/A,#N/A,FALSE,"Bank-trf";#N/A,#N/A,FALSE,"Margin money";#N/A,#N/A,FALSE,"Dbtrs-sumry";#N/A,#N/A,FALSE,"sales summary";#N/A,#N/A,FALSE,"Dbtrs-ageing";#N/A,#N/A,FALSE,"subs-coll";#N/A,#N/A,FALSE,"Dbtrs-c'bility";#N/A,#N/A,FALSE,"Dbtrs-confirms";#N/A,#N/A,FALSE,"for_curr_debt";#N/A,#N/A,FALSE,"Credit notes";#N/A,#N/A,FALSE,"invsum";#N/A,#N/A,FALSE,"inven-break";#N/A,#N/A,FALSE,"valuation";#N/A,#N/A,FALSE,"inv-cut off"}</definedName>
    <definedName name="Wrn.MDS3." localSheetId="1" hidden="1">{#N/A,#N/A,FALSE,"cash &amp; bk-smry";#N/A,#N/A,FALSE,"Bank -acc";#N/A,#N/A,FALSE,"Reco-bkbal";#N/A,#N/A,FALSE,"Fixed-dep";#N/A,#N/A,FALSE,"Bank-trf";#N/A,#N/A,FALSE,"Margin money";#N/A,#N/A,FALSE,"Dbtrs-sumry";#N/A,#N/A,FALSE,"sales summary";#N/A,#N/A,FALSE,"Dbtrs-ageing";#N/A,#N/A,FALSE,"subs-coll";#N/A,#N/A,FALSE,"Dbtrs-c'bility";#N/A,#N/A,FALSE,"Dbtrs-confirms";#N/A,#N/A,FALSE,"for_curr_debt";#N/A,#N/A,FALSE,"Credit notes";#N/A,#N/A,FALSE,"invsum";#N/A,#N/A,FALSE,"inven-break";#N/A,#N/A,FALSE,"valuation";#N/A,#N/A,FALSE,"inv-cut off"}</definedName>
    <definedName name="Wrn.MDS3." hidden="1">{#N/A,#N/A,FALSE,"cash &amp; bk-smry";#N/A,#N/A,FALSE,"Bank -acc";#N/A,#N/A,FALSE,"Reco-bkbal";#N/A,#N/A,FALSE,"Fixed-dep";#N/A,#N/A,FALSE,"Bank-trf";#N/A,#N/A,FALSE,"Margin money";#N/A,#N/A,FALSE,"Dbtrs-sumry";#N/A,#N/A,FALSE,"sales summary";#N/A,#N/A,FALSE,"Dbtrs-ageing";#N/A,#N/A,FALSE,"subs-coll";#N/A,#N/A,FALSE,"Dbtrs-c'bility";#N/A,#N/A,FALSE,"Dbtrs-confirms";#N/A,#N/A,FALSE,"for_curr_debt";#N/A,#N/A,FALSE,"Credit notes";#N/A,#N/A,FALSE,"invsum";#N/A,#N/A,FALSE,"inven-break";#N/A,#N/A,FALSE,"valuation";#N/A,#N/A,FALSE,"inv-cut off"}</definedName>
    <definedName name="wrn.mds6." localSheetId="1" hidden="1">{#N/A,#N/A,FALSE,"cash &amp; bk-smry";#N/A,#N/A,FALSE,"Bank -acc";#N/A,#N/A,FALSE,"Reco-bkbal";#N/A,#N/A,FALSE,"Fixed-dep";#N/A,#N/A,FALSE,"Bank-trf";#N/A,#N/A,FALSE,"Margin money";#N/A,#N/A,FALSE,"Dbtrs-sumry";#N/A,#N/A,FALSE,"sales summary";#N/A,#N/A,FALSE,"Dbtrs-ageing";#N/A,#N/A,FALSE,"subs-coll";#N/A,#N/A,FALSE,"Dbtrs-c'bility";#N/A,#N/A,FALSE,"Dbtrs-confirms";#N/A,#N/A,FALSE,"for_curr_debt";#N/A,#N/A,FALSE,"Credit notes";#N/A,#N/A,FALSE,"invsum";#N/A,#N/A,FALSE,"inven-break";#N/A,#N/A,FALSE,"valuation";#N/A,#N/A,FALSE,"inv-cut off"}</definedName>
    <definedName name="wrn.mds6." hidden="1">{#N/A,#N/A,FALSE,"cash &amp; bk-smry";#N/A,#N/A,FALSE,"Bank -acc";#N/A,#N/A,FALSE,"Reco-bkbal";#N/A,#N/A,FALSE,"Fixed-dep";#N/A,#N/A,FALSE,"Bank-trf";#N/A,#N/A,FALSE,"Margin money";#N/A,#N/A,FALSE,"Dbtrs-sumry";#N/A,#N/A,FALSE,"sales summary";#N/A,#N/A,FALSE,"Dbtrs-ageing";#N/A,#N/A,FALSE,"subs-coll";#N/A,#N/A,FALSE,"Dbtrs-c'bility";#N/A,#N/A,FALSE,"Dbtrs-confirms";#N/A,#N/A,FALSE,"for_curr_debt";#N/A,#N/A,FALSE,"Credit notes";#N/A,#N/A,FALSE,"invsum";#N/A,#N/A,FALSE,"inven-break";#N/A,#N/A,FALSE,"valuation";#N/A,#N/A,FALSE,"inv-cut off"}</definedName>
    <definedName name="wrn.mds7." localSheetId="1" hidden="1">{#N/A,#N/A,FALSE,"cash &amp; bk-smry";#N/A,#N/A,FALSE,"Bank -acc";#N/A,#N/A,FALSE,"Reco-bkbal";#N/A,#N/A,FALSE,"Fixed-dep";#N/A,#N/A,FALSE,"Bank-trf";#N/A,#N/A,FALSE,"Margin money";#N/A,#N/A,FALSE,"Dbtrs-sumry";#N/A,#N/A,FALSE,"sales summary";#N/A,#N/A,FALSE,"Dbtrs-ageing";#N/A,#N/A,FALSE,"subs-coll";#N/A,#N/A,FALSE,"Dbtrs-c'bility";#N/A,#N/A,FALSE,"Dbtrs-confirms";#N/A,#N/A,FALSE,"for_curr_debt";#N/A,#N/A,FALSE,"Credit notes";#N/A,#N/A,FALSE,"invsum";#N/A,#N/A,FALSE,"inven-break";#N/A,#N/A,FALSE,"valuation";#N/A,#N/A,FALSE,"inv-cut off"}</definedName>
    <definedName name="wrn.mds7." hidden="1">{#N/A,#N/A,FALSE,"cash &amp; bk-smry";#N/A,#N/A,FALSE,"Bank -acc";#N/A,#N/A,FALSE,"Reco-bkbal";#N/A,#N/A,FALSE,"Fixed-dep";#N/A,#N/A,FALSE,"Bank-trf";#N/A,#N/A,FALSE,"Margin money";#N/A,#N/A,FALSE,"Dbtrs-sumry";#N/A,#N/A,FALSE,"sales summary";#N/A,#N/A,FALSE,"Dbtrs-ageing";#N/A,#N/A,FALSE,"subs-coll";#N/A,#N/A,FALSE,"Dbtrs-c'bility";#N/A,#N/A,FALSE,"Dbtrs-confirms";#N/A,#N/A,FALSE,"for_curr_debt";#N/A,#N/A,FALSE,"Credit notes";#N/A,#N/A,FALSE,"invsum";#N/A,#N/A,FALSE,"inven-break";#N/A,#N/A,FALSE,"valuation";#N/A,#N/A,FALSE,"inv-cut off"}</definedName>
    <definedName name="wrn.piping." localSheetId="1" hidden="1">{#N/A,#N/A,FALSE,"Pipg_cover";#N/A,#N/A,FALSE,"Pipe-mat";#N/A,#N/A,FALSE,"piplqd";#N/A,#N/A,FALSE,"planload";#N/A,#N/A,FALSE,"pipload";#N/A,#N/A,FALSE,"cumic";#N/A,#N/A,FALSE,"cumliq";#N/A,#N/A,FALSE,"cumcont";#N/A,#N/A,FALSE,"contmonth";"PLAN",#N/A,FALSE,"oresreqsum";"GRA1",#N/A,FALSE,"oresreqsum";"GRA2",#N/A,FALSE,"oresreqsum";#N/A,#N/A,FALSE,"welders";"PLAN",#N/A,FALSE,"eccsum";"GRA1",#N/A,FALSE,"eccsum";"GRA2",#N/A,FALSE,"eccsum";"PLAN",#N/A,FALSE,"dodsalsum";"grap1",#N/A,FALSE,"dodsalsum";"graph2",#N/A,FALSE,"dodsalsum";"PLAN",#N/A,FALSE,"b&amp;rsum";"graph1",#N/A,FALSE,"b&amp;rsum";"graph2",#N/A,FALSE,"b&amp;rsum";"PLAN",#N/A,FALSE,"petronsum";"graph1",#N/A,FALSE,"petronsum";"graph2",#N/A,FALSE,"petronsum";"PLAN",#N/A,FALSE,"gdcsum";"graph1",#N/A,FALSE,"gdcsum";"graph2",#N/A,FALSE,"gdcsum";#N/A,#N/A,FALSE,"ubelsum";"PLAN",#N/A,FALSE,"othersum";"GRA1",#N/A,FALSE,"othersum";"GRA2",#N/A,FALSE,"othersum"}</definedName>
    <definedName name="wrn.piping." hidden="1">{#N/A,#N/A,FALSE,"Pipg_cover";#N/A,#N/A,FALSE,"Pipe-mat";#N/A,#N/A,FALSE,"piplqd";#N/A,#N/A,FALSE,"planload";#N/A,#N/A,FALSE,"pipload";#N/A,#N/A,FALSE,"cumic";#N/A,#N/A,FALSE,"cumliq";#N/A,#N/A,FALSE,"cumcont";#N/A,#N/A,FALSE,"contmonth";"PLAN",#N/A,FALSE,"oresreqsum";"GRA1",#N/A,FALSE,"oresreqsum";"GRA2",#N/A,FALSE,"oresreqsum";#N/A,#N/A,FALSE,"welders";"PLAN",#N/A,FALSE,"eccsum";"GRA1",#N/A,FALSE,"eccsum";"GRA2",#N/A,FALSE,"eccsum";"PLAN",#N/A,FALSE,"dodsalsum";"grap1",#N/A,FALSE,"dodsalsum";"graph2",#N/A,FALSE,"dodsalsum";"PLAN",#N/A,FALSE,"b&amp;rsum";"graph1",#N/A,FALSE,"b&amp;rsum";"graph2",#N/A,FALSE,"b&amp;rsum";"PLAN",#N/A,FALSE,"petronsum";"graph1",#N/A,FALSE,"petronsum";"graph2",#N/A,FALSE,"petronsum";"PLAN",#N/A,FALSE,"gdcsum";"graph1",#N/A,FALSE,"gdcsum";"graph2",#N/A,FALSE,"gdcsum";#N/A,#N/A,FALSE,"ubelsum";"PLAN",#N/A,FALSE,"othersum";"GRA1",#N/A,FALSE,"othersum";"GRA2",#N/A,FALSE,"othersum"}</definedName>
    <definedName name="wrn.RCC." localSheetId="1" hidden="1">{#N/A,#N/A,FALSE,"RCC_cover";#N/A,#N/A,FALSE,"philoshophy";#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wrn.RCC." hidden="1">{#N/A,#N/A,FALSE,"RCC_cover";#N/A,#N/A,FALSE,"philoshophy";#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wrn.report." localSheetId="1" hidden="1">{#N/A,#N/A,FALSE,"COVER.XLS";#N/A,#N/A,FALSE,"RACT1.XLS";#N/A,#N/A,FALSE,"RACT2.XLS";#N/A,#N/A,FALSE,"ECCMP";#N/A,#N/A,FALSE,"WELDER.XLS"}</definedName>
    <definedName name="wrn.report." hidden="1">{#N/A,#N/A,FALSE,"COVER.XLS";#N/A,#N/A,FALSE,"RACT1.XLS";#N/A,#N/A,FALSE,"RACT2.XLS";#N/A,#N/A,FALSE,"ECCMP";#N/A,#N/A,FALSE,"WELDER.XLS"}</definedName>
    <definedName name="wrn.report1" localSheetId="1" hidden="1">{#N/A,#N/A,FALSE,"COVER.XLS";#N/A,#N/A,FALSE,"RACT1.XLS";#N/A,#N/A,FALSE,"RACT2.XLS";#N/A,#N/A,FALSE,"ECCMP";#N/A,#N/A,FALSE,"WELDER.XLS"}</definedName>
    <definedName name="wrn.report1" hidden="1">{#N/A,#N/A,FALSE,"COVER.XLS";#N/A,#N/A,FALSE,"RACT1.XLS";#N/A,#N/A,FALSE,"RACT2.XLS";#N/A,#N/A,FALSE,"ECCMP";#N/A,#N/A,FALSE,"WELDER.XLS"}</definedName>
    <definedName name="wrn.RPLINS." localSheetId="1" hidden="1">{#N/A,#N/A,FALSE,"str_title";#N/A,#N/A,FALSE,"SUM";#N/A,#N/A,FALSE,"Scope";#N/A,#N/A,FALSE,"PIE-Jn";#N/A,#N/A,FALSE,"PIE-Jn_Hz";#N/A,#N/A,FALSE,"Liq_Plan";#N/A,#N/A,FALSE,"S_Curve";#N/A,#N/A,FALSE,"Liq_Prof";#N/A,#N/A,FALSE,"Man_Pwr";#N/A,#N/A,FALSE,"Man_Prof"}</definedName>
    <definedName name="wrn.RPLINS." hidden="1">{#N/A,#N/A,FALSE,"str_title";#N/A,#N/A,FALSE,"SUM";#N/A,#N/A,FALSE,"Scope";#N/A,#N/A,FALSE,"PIE-Jn";#N/A,#N/A,FALSE,"PIE-Jn_Hz";#N/A,#N/A,FALSE,"Liq_Plan";#N/A,#N/A,FALSE,"S_Curve";#N/A,#N/A,FALSE,"Liq_Prof";#N/A,#N/A,FALSE,"Man_Pwr";#N/A,#N/A,FALSE,"Man_Prof"}</definedName>
    <definedName name="wrn.summ1" localSheetId="1" hidden="1">{#N/A,#N/A,FALSE,"COVER1.XLS ";#N/A,#N/A,FALSE,"RACT1.XLS";#N/A,#N/A,FALSE,"RACT2.XLS";#N/A,#N/A,FALSE,"ECCMP";#N/A,#N/A,FALSE,"WELDER.XLS"}</definedName>
    <definedName name="wrn.summ1" hidden="1">{#N/A,#N/A,FALSE,"COVER1.XLS ";#N/A,#N/A,FALSE,"RACT1.XLS";#N/A,#N/A,FALSE,"RACT2.XLS";#N/A,#N/A,FALSE,"ECCMP";#N/A,#N/A,FALSE,"WELDER.XLS"}</definedName>
    <definedName name="wrn.summary." localSheetId="1" hidden="1">{#N/A,#N/A,FALSE,"COVER1.XLS ";#N/A,#N/A,FALSE,"RACT1.XLS";#N/A,#N/A,FALSE,"RACT2.XLS";#N/A,#N/A,FALSE,"ECCMP";#N/A,#N/A,FALSE,"WELDER.XLS"}</definedName>
    <definedName name="wrn.summary." hidden="1">{#N/A,#N/A,FALSE,"COVER1.XLS ";#N/A,#N/A,FALSE,"RACT1.XLS";#N/A,#N/A,FALSE,"RACT2.XLS";#N/A,#N/A,FALSE,"ECCMP";#N/A,#N/A,FALSE,"WELDER.XLS"}</definedName>
    <definedName name="ws" localSheetId="1">#REF!</definedName>
    <definedName name="ws">#REF!</definedName>
    <definedName name="wsgz" localSheetId="1" hidden="1">{#N/A,#N/A,FALSE,"COVER1.XLS ";#N/A,#N/A,FALSE,"RACT1.XLS";#N/A,#N/A,FALSE,"RACT2.XLS";#N/A,#N/A,FALSE,"ECCMP";#N/A,#N/A,FALSE,"WELDER.XLS"}</definedName>
    <definedName name="wsgz" hidden="1">{#N/A,#N/A,FALSE,"COVER1.XLS ";#N/A,#N/A,FALSE,"RACT1.XLS";#N/A,#N/A,FALSE,"RACT2.XLS";#N/A,#N/A,FALSE,"ECCMP";#N/A,#N/A,FALSE,"WELDER.XLS"}</definedName>
    <definedName name="www" localSheetId="1"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www"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x" localSheetId="1">#REF!</definedName>
    <definedName name="x" localSheetId="0">#REF!</definedName>
    <definedName name="x" localSheetId="2">#REF!</definedName>
    <definedName name="x">#REF!</definedName>
    <definedName name="XILNCDJklnfknajlfnaskbhfhawerwr" localSheetId="1">#REF!</definedName>
    <definedName name="XILNCDJklnfknajlfnaskbhfhawerwr">#REF!</definedName>
    <definedName name="xr" localSheetId="1">#REF!</definedName>
    <definedName name="xr">#REF!</definedName>
    <definedName name="XREF_COLUMN_1" localSheetId="1" hidden="1">#REF!</definedName>
    <definedName name="XREF_COLUMN_1" hidden="1">#REF!</definedName>
    <definedName name="XREF_COLUMN_2" localSheetId="1" hidden="1">#REF!</definedName>
    <definedName name="XREF_COLUMN_2" hidden="1">#REF!</definedName>
    <definedName name="XREF_COLUMN_3" localSheetId="1" hidden="1">#REF!</definedName>
    <definedName name="XREF_COLUMN_3" hidden="1">#REF!</definedName>
    <definedName name="XREF_COLUMN_4" localSheetId="1" hidden="1">#REF!</definedName>
    <definedName name="XREF_COLUMN_4" hidden="1">#REF!</definedName>
    <definedName name="XRefActiveRow" localSheetId="1" hidden="1">#REF!</definedName>
    <definedName name="XRefActiveRow" hidden="1">#REF!</definedName>
    <definedName name="XRefColumnsCount" hidden="1">4</definedName>
    <definedName name="XRefCopy1" localSheetId="1" hidden="1">#REF!</definedName>
    <definedName name="XRefCopy1" hidden="1">#REF!</definedName>
    <definedName name="XRefCopy1Row" localSheetId="1" hidden="1">#REF!</definedName>
    <definedName name="XRefCopy1Row" hidden="1">#REF!</definedName>
    <definedName name="XRefCopy2" localSheetId="1" hidden="1">#REF!</definedName>
    <definedName name="XRefCopy2" hidden="1">#REF!</definedName>
    <definedName name="XRefCopy2Row" localSheetId="1" hidden="1">#REF!</definedName>
    <definedName name="XRefCopy2Row" hidden="1">#REF!</definedName>
    <definedName name="XRefCopy5" localSheetId="1" hidden="1">#REF!</definedName>
    <definedName name="XRefCopy5" hidden="1">#REF!</definedName>
    <definedName name="XRefCopy5Row" localSheetId="1" hidden="1">#REF!</definedName>
    <definedName name="XRefCopy5Row" hidden="1">#REF!</definedName>
    <definedName name="XRefCopyRangeCount" hidden="1">2</definedName>
    <definedName name="XRefPaste4" localSheetId="1" hidden="1">#REF!</definedName>
    <definedName name="XRefPaste4" hidden="1">#REF!</definedName>
    <definedName name="XRefPaste4Row" localSheetId="1" hidden="1">#REF!</definedName>
    <definedName name="XRefPaste4Row" hidden="1">#REF!</definedName>
    <definedName name="XRefPasteRangeCount" hidden="1">2</definedName>
    <definedName name="xxx" localSheetId="1" hidden="1">{#N/A,#N/A,FALSE,"cash &amp; bk-smry";#N/A,#N/A,FALSE,"Bank -acc";#N/A,#N/A,FALSE,"Reco-bkbal";#N/A,#N/A,FALSE,"Fixed-dep";#N/A,#N/A,FALSE,"Bank-trf";#N/A,#N/A,FALSE,"Margin money";#N/A,#N/A,FALSE,"Dbtrs-sumry";#N/A,#N/A,FALSE,"sales summary";#N/A,#N/A,FALSE,"Dbtrs-ageing";#N/A,#N/A,FALSE,"subs-coll";#N/A,#N/A,FALSE,"Dbtrs-c'bility";#N/A,#N/A,FALSE,"Dbtrs-confirms";#N/A,#N/A,FALSE,"for_curr_debt";#N/A,#N/A,FALSE,"Credit notes";#N/A,#N/A,FALSE,"invsum";#N/A,#N/A,FALSE,"inven-break";#N/A,#N/A,FALSE,"valuation";#N/A,#N/A,FALSE,"inv-cut off"}</definedName>
    <definedName name="xxx" hidden="1">{#N/A,#N/A,FALSE,"cash &amp; bk-smry";#N/A,#N/A,FALSE,"Bank -acc";#N/A,#N/A,FALSE,"Reco-bkbal";#N/A,#N/A,FALSE,"Fixed-dep";#N/A,#N/A,FALSE,"Bank-trf";#N/A,#N/A,FALSE,"Margin money";#N/A,#N/A,FALSE,"Dbtrs-sumry";#N/A,#N/A,FALSE,"sales summary";#N/A,#N/A,FALSE,"Dbtrs-ageing";#N/A,#N/A,FALSE,"subs-coll";#N/A,#N/A,FALSE,"Dbtrs-c'bility";#N/A,#N/A,FALSE,"Dbtrs-confirms";#N/A,#N/A,FALSE,"for_curr_debt";#N/A,#N/A,FALSE,"Credit notes";#N/A,#N/A,FALSE,"invsum";#N/A,#N/A,FALSE,"inven-break";#N/A,#N/A,FALSE,"valuation";#N/A,#N/A,FALSE,"inv-cut off"}</definedName>
    <definedName name="xxx2" localSheetId="1" hidden="1">{#N/A,#N/A,FALSE,"cash &amp; bk-smry";#N/A,#N/A,FALSE,"Bank -acc";#N/A,#N/A,FALSE,"Reco-bkbal";#N/A,#N/A,FALSE,"Fixed-dep";#N/A,#N/A,FALSE,"Bank-trf";#N/A,#N/A,FALSE,"Margin money";#N/A,#N/A,FALSE,"Dbtrs-sumry";#N/A,#N/A,FALSE,"sales summary";#N/A,#N/A,FALSE,"Dbtrs-ageing";#N/A,#N/A,FALSE,"subs-coll";#N/A,#N/A,FALSE,"Dbtrs-c'bility";#N/A,#N/A,FALSE,"Dbtrs-confirms";#N/A,#N/A,FALSE,"for_curr_debt";#N/A,#N/A,FALSE,"Credit notes";#N/A,#N/A,FALSE,"invsum";#N/A,#N/A,FALSE,"inven-break";#N/A,#N/A,FALSE,"valuation";#N/A,#N/A,FALSE,"inv-cut off"}</definedName>
    <definedName name="xxx2" hidden="1">{#N/A,#N/A,FALSE,"cash &amp; bk-smry";#N/A,#N/A,FALSE,"Bank -acc";#N/A,#N/A,FALSE,"Reco-bkbal";#N/A,#N/A,FALSE,"Fixed-dep";#N/A,#N/A,FALSE,"Bank-trf";#N/A,#N/A,FALSE,"Margin money";#N/A,#N/A,FALSE,"Dbtrs-sumry";#N/A,#N/A,FALSE,"sales summary";#N/A,#N/A,FALSE,"Dbtrs-ageing";#N/A,#N/A,FALSE,"subs-coll";#N/A,#N/A,FALSE,"Dbtrs-c'bility";#N/A,#N/A,FALSE,"Dbtrs-confirms";#N/A,#N/A,FALSE,"for_curr_debt";#N/A,#N/A,FALSE,"Credit notes";#N/A,#N/A,FALSE,"invsum";#N/A,#N/A,FALSE,"inven-break";#N/A,#N/A,FALSE,"valuation";#N/A,#N/A,FALSE,"inv-cut off"}</definedName>
    <definedName name="xxx6" localSheetId="1" hidden="1">{#N/A,#N/A,FALSE,"cash &amp; bk-smry";#N/A,#N/A,FALSE,"Bank -acc";#N/A,#N/A,FALSE,"Reco-bkbal";#N/A,#N/A,FALSE,"Fixed-dep";#N/A,#N/A,FALSE,"Bank-trf";#N/A,#N/A,FALSE,"Margin money";#N/A,#N/A,FALSE,"Dbtrs-sumry";#N/A,#N/A,FALSE,"sales summary";#N/A,#N/A,FALSE,"Dbtrs-ageing";#N/A,#N/A,FALSE,"subs-coll";#N/A,#N/A,FALSE,"Dbtrs-c'bility";#N/A,#N/A,FALSE,"Dbtrs-confirms";#N/A,#N/A,FALSE,"for_curr_debt";#N/A,#N/A,FALSE,"Credit notes";#N/A,#N/A,FALSE,"invsum";#N/A,#N/A,FALSE,"inven-break";#N/A,#N/A,FALSE,"valuation";#N/A,#N/A,FALSE,"inv-cut off"}</definedName>
    <definedName name="xxx6" hidden="1">{#N/A,#N/A,FALSE,"cash &amp; bk-smry";#N/A,#N/A,FALSE,"Bank -acc";#N/A,#N/A,FALSE,"Reco-bkbal";#N/A,#N/A,FALSE,"Fixed-dep";#N/A,#N/A,FALSE,"Bank-trf";#N/A,#N/A,FALSE,"Margin money";#N/A,#N/A,FALSE,"Dbtrs-sumry";#N/A,#N/A,FALSE,"sales summary";#N/A,#N/A,FALSE,"Dbtrs-ageing";#N/A,#N/A,FALSE,"subs-coll";#N/A,#N/A,FALSE,"Dbtrs-c'bility";#N/A,#N/A,FALSE,"Dbtrs-confirms";#N/A,#N/A,FALSE,"for_curr_debt";#N/A,#N/A,FALSE,"Credit notes";#N/A,#N/A,FALSE,"invsum";#N/A,#N/A,FALSE,"inven-break";#N/A,#N/A,FALSE,"valuation";#N/A,#N/A,FALSE,"inv-cut off"}</definedName>
    <definedName name="xyz" localSheetId="1">#REF!</definedName>
    <definedName name="xyz">#REF!</definedName>
    <definedName name="Y" localSheetId="1">#REF!</definedName>
    <definedName name="Y" localSheetId="0">#REF!</definedName>
    <definedName name="Y" localSheetId="2">#REF!</definedName>
    <definedName name="Y">#REF!</definedName>
    <definedName name="YE" localSheetId="1">#REF!</definedName>
    <definedName name="YE">#REF!</definedName>
    <definedName name="YearStart" localSheetId="1">#REF!</definedName>
    <definedName name="YearStart">#REF!</definedName>
    <definedName name="YearStart1" localSheetId="1">#REF!</definedName>
    <definedName name="YearStart1">#REF!</definedName>
    <definedName name="YearStart2" localSheetId="1">#REF!</definedName>
    <definedName name="YearStart2">#REF!</definedName>
    <definedName name="YearStart3" localSheetId="1">#REF!</definedName>
    <definedName name="YearStart3">#REF!</definedName>
    <definedName name="YearStart4" localSheetId="1">#REF!</definedName>
    <definedName name="YearStart4">#REF!</definedName>
    <definedName name="YearStart5" localSheetId="1">#REF!</definedName>
    <definedName name="YearStart5">#REF!</definedName>
    <definedName name="YearStart6" localSheetId="1">#REF!</definedName>
    <definedName name="YearStart6">#REF!</definedName>
    <definedName name="YearStart7" localSheetId="1">#REF!</definedName>
    <definedName name="YearStart7">#REF!</definedName>
    <definedName name="yend" localSheetId="1">#REF!</definedName>
    <definedName name="yend">#REF!</definedName>
    <definedName name="YENDP" localSheetId="1">#REF!</definedName>
    <definedName name="YENDP">#REF!</definedName>
    <definedName name="YENFEB08" localSheetId="1">#REF!</definedName>
    <definedName name="YENFEB08">#REF!</definedName>
    <definedName name="YENJUNE08" localSheetId="1">#REF!</definedName>
    <definedName name="YENJUNE08">#REF!</definedName>
    <definedName name="YENMAY08" localSheetId="1">#REF!</definedName>
    <definedName name="YENMAY08">#REF!</definedName>
    <definedName name="YENOCT08" localSheetId="1">#REF!</definedName>
    <definedName name="YENOCT08">#REF!</definedName>
    <definedName name="yes" localSheetId="1">#REF!</definedName>
    <definedName name="yes">#REF!</definedName>
    <definedName name="yes1" localSheetId="1">#REF!</definedName>
    <definedName name="yes1">#REF!</definedName>
    <definedName name="yes10" localSheetId="1">#REF!</definedName>
    <definedName name="yes10">#REF!</definedName>
    <definedName name="yes2" localSheetId="1">#REF!</definedName>
    <definedName name="yes2">#REF!</definedName>
    <definedName name="yes3" localSheetId="1">#REF!</definedName>
    <definedName name="yes3">#REF!</definedName>
    <definedName name="yes4" localSheetId="1">#REF!</definedName>
    <definedName name="yes4">#REF!</definedName>
    <definedName name="yes5" localSheetId="1">#REF!</definedName>
    <definedName name="yes5">#REF!</definedName>
    <definedName name="yes6" localSheetId="1">#REF!</definedName>
    <definedName name="yes6">#REF!</definedName>
    <definedName name="yes7" localSheetId="1">#REF!</definedName>
    <definedName name="yes7">#REF!</definedName>
    <definedName name="yes8" localSheetId="1">#REF!</definedName>
    <definedName name="yes8">#REF!</definedName>
    <definedName name="yes9" localSheetId="1">#REF!</definedName>
    <definedName name="yes9">#REF!</definedName>
    <definedName name="YesNo" localSheetId="1">#REF!</definedName>
    <definedName name="YesNo">#REF!</definedName>
    <definedName name="yr" localSheetId="1">#REF!</definedName>
    <definedName name="yr">#REF!</definedName>
    <definedName name="Yr1_Months_of_opn" localSheetId="1">#REF!</definedName>
    <definedName name="Yr1_Months_of_opn">#REF!</definedName>
    <definedName name="z" localSheetId="1">#REF!</definedName>
    <definedName name="z" localSheetId="0">#REF!</definedName>
    <definedName name="z" localSheetId="2">#REF!</definedName>
    <definedName name="z">#REF!</definedName>
    <definedName name="Z_D76C0740_B992_11D1_B744_006008CA297A_.wvu.FilterData" localSheetId="1" hidden="1">#REF!</definedName>
    <definedName name="Z_D76C0740_B992_11D1_B744_006008CA297A_.wvu.FilterData" localSheetId="0" hidden="1">#REF!</definedName>
    <definedName name="Z_D76C0740_B992_11D1_B744_006008CA297A_.wvu.FilterData" hidden="1">#REF!</definedName>
    <definedName name="Z_D76C0740_B992_11D1_B744_006008CA297A_.wvu.PrintArea" localSheetId="1" hidden="1">#REF!</definedName>
    <definedName name="Z_D76C0740_B992_11D1_B744_006008CA297A_.wvu.PrintArea" localSheetId="0" hidden="1">#REF!</definedName>
    <definedName name="Z_D76C0740_B992_11D1_B744_006008CA297A_.wvu.PrintArea" hidden="1">#REF!</definedName>
    <definedName name="ZAlloc" localSheetId="1">#REF!</definedName>
    <definedName name="ZAlloc">#REF!</definedName>
    <definedName name="zep" localSheetId="1" hidden="1">{#N/A,#N/A,FALSE,"Pipg_cover";#N/A,#N/A,FALSE,"Pipe-mat";#N/A,#N/A,FALSE,"piplqd";#N/A,#N/A,FALSE,"planload";#N/A,#N/A,FALSE,"pipload";#N/A,#N/A,FALSE,"cumic";#N/A,#N/A,FALSE,"cumliq";#N/A,#N/A,FALSE,"cumcont";#N/A,#N/A,FALSE,"contmonth";"PLAN",#N/A,FALSE,"oresreqsum";"GRA1",#N/A,FALSE,"oresreqsum";"GRA2",#N/A,FALSE,"oresreqsum";#N/A,#N/A,FALSE,"welders";"PLAN",#N/A,FALSE,"eccsum";"GRA1",#N/A,FALSE,"eccsum";"GRA2",#N/A,FALSE,"eccsum";"PLAN",#N/A,FALSE,"dodsalsum";"grap1",#N/A,FALSE,"dodsalsum";"graph2",#N/A,FALSE,"dodsalsum";"PLAN",#N/A,FALSE,"b&amp;rsum";"graph1",#N/A,FALSE,"b&amp;rsum";"graph2",#N/A,FALSE,"b&amp;rsum";"PLAN",#N/A,FALSE,"petronsum";"graph1",#N/A,FALSE,"petronsum";"graph2",#N/A,FALSE,"petronsum";"PLAN",#N/A,FALSE,"gdcsum";"graph1",#N/A,FALSE,"gdcsum";"graph2",#N/A,FALSE,"gdcsum";#N/A,#N/A,FALSE,"ubelsum";"PLAN",#N/A,FALSE,"othersum";"GRA1",#N/A,FALSE,"othersum";"GRA2",#N/A,FALSE,"othersum"}</definedName>
    <definedName name="zep" hidden="1">{#N/A,#N/A,FALSE,"Pipg_cover";#N/A,#N/A,FALSE,"Pipe-mat";#N/A,#N/A,FALSE,"piplqd";#N/A,#N/A,FALSE,"planload";#N/A,#N/A,FALSE,"pipload";#N/A,#N/A,FALSE,"cumic";#N/A,#N/A,FALSE,"cumliq";#N/A,#N/A,FALSE,"cumcont";#N/A,#N/A,FALSE,"contmonth";"PLAN",#N/A,FALSE,"oresreqsum";"GRA1",#N/A,FALSE,"oresreqsum";"GRA2",#N/A,FALSE,"oresreqsum";#N/A,#N/A,FALSE,"welders";"PLAN",#N/A,FALSE,"eccsum";"GRA1",#N/A,FALSE,"eccsum";"GRA2",#N/A,FALSE,"eccsum";"PLAN",#N/A,FALSE,"dodsalsum";"grap1",#N/A,FALSE,"dodsalsum";"graph2",#N/A,FALSE,"dodsalsum";"PLAN",#N/A,FALSE,"b&amp;rsum";"graph1",#N/A,FALSE,"b&amp;rsum";"graph2",#N/A,FALSE,"b&amp;rsum";"PLAN",#N/A,FALSE,"petronsum";"graph1",#N/A,FALSE,"petronsum";"graph2",#N/A,FALSE,"petronsum";"PLAN",#N/A,FALSE,"gdcsum";"graph1",#N/A,FALSE,"gdcsum";"graph2",#N/A,FALSE,"gdcsum";#N/A,#N/A,FALSE,"ubelsum";"PLAN",#N/A,FALSE,"othersum";"GRA1",#N/A,FALSE,"othersum";"GRA2",#N/A,FALSE,"othersum"}</definedName>
    <definedName name="zx" localSheetId="1" hidden="1">{#N/A,#N/A,FALSE,"RCC_cover";#N/A,#N/A,FALSE,"philoshophy";#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zx" hidden="1">{#N/A,#N/A,FALSE,"RCC_cover";#N/A,#N/A,FALSE,"philoshophy";#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2"/>
    </ext>
  </extLst>
</workbook>
</file>

<file path=xl/calcChain.xml><?xml version="1.0" encoding="utf-8"?>
<calcChain xmlns="http://schemas.openxmlformats.org/spreadsheetml/2006/main">
  <c r="G65" i="4" l="1" a="1"/>
  <c r="G65" i="4" s="1"/>
  <c r="E19" i="4"/>
  <c r="F57" i="3" l="1" a="1"/>
  <c r="F57" i="3" s="1"/>
  <c r="O31" i="1" l="1"/>
  <c r="H73" i="4"/>
  <c r="G73" i="4"/>
  <c r="G77" i="4" s="1" a="1"/>
  <c r="G77" i="4" s="1"/>
  <c r="E73" i="4"/>
  <c r="F77" i="4" a="1"/>
  <c r="F77" i="4" s="1"/>
  <c r="H77" i="4" a="1"/>
  <c r="H77" i="4" s="1"/>
  <c r="G40" i="4"/>
  <c r="G22" i="4"/>
  <c r="H69" i="1"/>
  <c r="G69" i="1"/>
  <c r="H61" i="1"/>
  <c r="G61" i="1"/>
  <c r="J65" i="1" a="1"/>
  <c r="J65" i="1" s="1"/>
  <c r="I65" i="1" a="1"/>
  <c r="I65" i="1" s="1"/>
  <c r="H65" i="1" a="1"/>
  <c r="H65" i="1" s="1"/>
  <c r="L55" i="1"/>
  <c r="H89" i="4" a="1"/>
  <c r="H89" i="4" s="1"/>
  <c r="F89" i="4" a="1"/>
  <c r="F89" i="4" s="1"/>
  <c r="Q87" i="4"/>
  <c r="O87" i="4"/>
  <c r="P87" i="4"/>
  <c r="N87" i="4"/>
  <c r="Q86" i="4"/>
  <c r="P86" i="4"/>
  <c r="O86" i="4"/>
  <c r="N86" i="4"/>
  <c r="Q85" i="4"/>
  <c r="O85" i="4"/>
  <c r="Q82" i="4"/>
  <c r="O82" i="4"/>
  <c r="P82" i="4"/>
  <c r="N82" i="4"/>
  <c r="Q81" i="4"/>
  <c r="O81" i="4"/>
  <c r="P81" i="4"/>
  <c r="N81" i="4"/>
  <c r="K76" i="4"/>
  <c r="Q74" i="4"/>
  <c r="O74" i="4"/>
  <c r="Q73" i="4"/>
  <c r="O73" i="4"/>
  <c r="Q72" i="4"/>
  <c r="O72" i="4"/>
  <c r="P72" i="4"/>
  <c r="Q71" i="4"/>
  <c r="O71" i="4"/>
  <c r="P71" i="4"/>
  <c r="N71" i="4"/>
  <c r="Q70" i="4"/>
  <c r="O70" i="4"/>
  <c r="P70" i="4"/>
  <c r="N70" i="4"/>
  <c r="Q69" i="4"/>
  <c r="O69" i="4"/>
  <c r="P69" i="4"/>
  <c r="N69" i="4"/>
  <c r="Q68" i="4"/>
  <c r="O68" i="4"/>
  <c r="P68" i="4"/>
  <c r="N68" i="4"/>
  <c r="Q67" i="4"/>
  <c r="O67" i="4"/>
  <c r="N67" i="4"/>
  <c r="P67" i="4"/>
  <c r="Q66" i="4"/>
  <c r="O66" i="4"/>
  <c r="F65" i="4" a="1"/>
  <c r="F65" i="4" s="1"/>
  <c r="Q63" i="4"/>
  <c r="O63" i="4"/>
  <c r="P63" i="4"/>
  <c r="N63" i="4"/>
  <c r="Q62" i="4"/>
  <c r="O62" i="4"/>
  <c r="P62" i="4"/>
  <c r="N62" i="4"/>
  <c r="Q61" i="4"/>
  <c r="O61" i="4"/>
  <c r="N61" i="4"/>
  <c r="Q60" i="4"/>
  <c r="O60" i="4"/>
  <c r="P60" i="4"/>
  <c r="N60" i="4"/>
  <c r="O59" i="4"/>
  <c r="H60" i="4"/>
  <c r="Q58" i="4"/>
  <c r="P58" i="4"/>
  <c r="O58" i="4"/>
  <c r="N58" i="4"/>
  <c r="Q57" i="4"/>
  <c r="O57" i="4"/>
  <c r="N57" i="4"/>
  <c r="Q56" i="4"/>
  <c r="O56" i="4"/>
  <c r="P56" i="4"/>
  <c r="N56" i="4"/>
  <c r="Q55" i="4"/>
  <c r="O55" i="4"/>
  <c r="I55" i="4"/>
  <c r="P55" i="4"/>
  <c r="N55" i="4"/>
  <c r="Q54" i="4"/>
  <c r="O54" i="4"/>
  <c r="P54" i="4"/>
  <c r="N54" i="4"/>
  <c r="Q53" i="4"/>
  <c r="P53" i="4"/>
  <c r="O53" i="4"/>
  <c r="N53" i="4"/>
  <c r="Q52" i="4"/>
  <c r="O52" i="4"/>
  <c r="P52" i="4"/>
  <c r="N52" i="4"/>
  <c r="Q51" i="4"/>
  <c r="P51" i="4"/>
  <c r="O51" i="4"/>
  <c r="N51" i="4"/>
  <c r="Q50" i="4"/>
  <c r="P50" i="4"/>
  <c r="O50" i="4"/>
  <c r="N50" i="4"/>
  <c r="Q49" i="4"/>
  <c r="O49" i="4"/>
  <c r="P49" i="4"/>
  <c r="N49" i="4"/>
  <c r="Q48" i="4"/>
  <c r="O48" i="4"/>
  <c r="V46" i="4"/>
  <c r="Q45" i="4"/>
  <c r="O45" i="4"/>
  <c r="P45" i="4"/>
  <c r="N45" i="4"/>
  <c r="Q43" i="4"/>
  <c r="O43" i="4"/>
  <c r="P43" i="4"/>
  <c r="N43" i="4"/>
  <c r="Q42" i="4"/>
  <c r="O42" i="4"/>
  <c r="P42" i="4"/>
  <c r="N42" i="4"/>
  <c r="Q41" i="4"/>
  <c r="O41" i="4"/>
  <c r="P41" i="4"/>
  <c r="N41" i="4"/>
  <c r="Q40" i="4"/>
  <c r="O40" i="4"/>
  <c r="P40" i="4"/>
  <c r="N40" i="4"/>
  <c r="Q39" i="4"/>
  <c r="O39" i="4"/>
  <c r="P39" i="4"/>
  <c r="N39" i="4"/>
  <c r="Q38" i="4"/>
  <c r="O38" i="4"/>
  <c r="P38" i="4"/>
  <c r="N38" i="4"/>
  <c r="Q37" i="4"/>
  <c r="O37" i="4"/>
  <c r="P37" i="4"/>
  <c r="N37" i="4"/>
  <c r="Q36" i="4"/>
  <c r="O36" i="4"/>
  <c r="P36" i="4"/>
  <c r="N36" i="4"/>
  <c r="Q33" i="4"/>
  <c r="O33" i="4"/>
  <c r="P33" i="4"/>
  <c r="N33" i="4"/>
  <c r="Q32" i="4"/>
  <c r="O32" i="4"/>
  <c r="P32" i="4"/>
  <c r="N32" i="4"/>
  <c r="Q31" i="4"/>
  <c r="O31" i="4"/>
  <c r="N31" i="4"/>
  <c r="Q30" i="4"/>
  <c r="O30" i="4"/>
  <c r="Q29" i="4"/>
  <c r="O29" i="4"/>
  <c r="Q28" i="4"/>
  <c r="O28" i="4"/>
  <c r="P28" i="4"/>
  <c r="N28" i="4"/>
  <c r="Q27" i="4"/>
  <c r="O27" i="4"/>
  <c r="N27" i="4"/>
  <c r="P27" i="4"/>
  <c r="Q26" i="4"/>
  <c r="O26" i="4"/>
  <c r="P26" i="4"/>
  <c r="N26" i="4"/>
  <c r="Q25" i="4"/>
  <c r="O25" i="4"/>
  <c r="N25" i="4"/>
  <c r="Q24" i="4"/>
  <c r="O24" i="4"/>
  <c r="P24" i="4"/>
  <c r="N24" i="4"/>
  <c r="Q23" i="4"/>
  <c r="O23" i="4"/>
  <c r="P23" i="4"/>
  <c r="N23" i="4"/>
  <c r="X22" i="4"/>
  <c r="Q22" i="4"/>
  <c r="O22" i="4"/>
  <c r="P22" i="4"/>
  <c r="N22" i="4"/>
  <c r="Q20" i="4"/>
  <c r="O20" i="4"/>
  <c r="Q19" i="4"/>
  <c r="O19" i="4"/>
  <c r="P19" i="4"/>
  <c r="N19" i="4"/>
  <c r="Q17" i="4"/>
  <c r="O17" i="4"/>
  <c r="P17" i="4"/>
  <c r="N17" i="4"/>
  <c r="Q16" i="4"/>
  <c r="O16" i="4"/>
  <c r="P16" i="4"/>
  <c r="N16" i="4"/>
  <c r="Q15" i="4"/>
  <c r="O15" i="4"/>
  <c r="P15" i="4"/>
  <c r="N15" i="4"/>
  <c r="Q14" i="4"/>
  <c r="O14" i="4"/>
  <c r="N14" i="4"/>
  <c r="Q11" i="4"/>
  <c r="O11" i="4"/>
  <c r="P11" i="4"/>
  <c r="N11" i="4"/>
  <c r="Q10" i="4"/>
  <c r="O10" i="4"/>
  <c r="P10" i="4"/>
  <c r="N10" i="4"/>
  <c r="X8" i="4"/>
  <c r="H8" i="4"/>
  <c r="H5" i="4"/>
  <c r="G5" i="4"/>
  <c r="BX72" i="3"/>
  <c r="AS72" i="3"/>
  <c r="AQ72" i="3"/>
  <c r="AP72" i="3"/>
  <c r="AO72" i="3"/>
  <c r="AB72" i="3"/>
  <c r="AA72" i="3"/>
  <c r="Y72" i="3"/>
  <c r="X72" i="3"/>
  <c r="W72" i="3"/>
  <c r="V72" i="3"/>
  <c r="O72" i="3"/>
  <c r="N72" i="3"/>
  <c r="M72" i="3"/>
  <c r="L72" i="3"/>
  <c r="J72" i="3"/>
  <c r="BX70" i="3"/>
  <c r="AS70" i="3"/>
  <c r="AP70" i="3"/>
  <c r="AO70" i="3"/>
  <c r="AA70" i="3"/>
  <c r="X70" i="3"/>
  <c r="W70" i="3"/>
  <c r="V70" i="3"/>
  <c r="N70" i="3"/>
  <c r="M70" i="3"/>
  <c r="L70" i="3"/>
  <c r="J70" i="3"/>
  <c r="AZ69" i="3"/>
  <c r="AQ69" i="3"/>
  <c r="AB69" i="3"/>
  <c r="Y69" i="3"/>
  <c r="O69" i="3"/>
  <c r="I70" i="3" a="1"/>
  <c r="I70" i="3" s="1"/>
  <c r="G70" i="3"/>
  <c r="AZ68" i="3"/>
  <c r="AX68" i="3"/>
  <c r="AQ68" i="3"/>
  <c r="AB68" i="3"/>
  <c r="Y68" i="3"/>
  <c r="W68" i="3"/>
  <c r="O68" i="3"/>
  <c r="M68" i="3"/>
  <c r="AZ66" i="3"/>
  <c r="AX66" i="3"/>
  <c r="AQ66" i="3"/>
  <c r="AB66" i="3"/>
  <c r="Y66" i="3"/>
  <c r="W66" i="3"/>
  <c r="O66" i="3"/>
  <c r="M66" i="3"/>
  <c r="AZ65" i="3"/>
  <c r="AX65" i="3"/>
  <c r="AQ65" i="3"/>
  <c r="AB65" i="3"/>
  <c r="Y65" i="3"/>
  <c r="W65" i="3"/>
  <c r="O65" i="3"/>
  <c r="M65" i="3"/>
  <c r="AZ64" i="3"/>
  <c r="AX64" i="3"/>
  <c r="AQ64" i="3"/>
  <c r="AB64" i="3"/>
  <c r="Y64" i="3"/>
  <c r="W64" i="3"/>
  <c r="O64" i="3"/>
  <c r="M64" i="3"/>
  <c r="AZ63" i="3"/>
  <c r="AX63" i="3"/>
  <c r="AQ63" i="3"/>
  <c r="AB63" i="3"/>
  <c r="Y63" i="3"/>
  <c r="W63" i="3"/>
  <c r="O63" i="3"/>
  <c r="M63" i="3"/>
  <c r="BX62" i="3"/>
  <c r="AS62" i="3"/>
  <c r="AQ62" i="3"/>
  <c r="AP62" i="3"/>
  <c r="AO62" i="3"/>
  <c r="AB62" i="3"/>
  <c r="AA62" i="3"/>
  <c r="Y62" i="3"/>
  <c r="X62" i="3"/>
  <c r="W62" i="3"/>
  <c r="V62" i="3"/>
  <c r="O62" i="3"/>
  <c r="N62" i="3"/>
  <c r="M62" i="3"/>
  <c r="L62" i="3"/>
  <c r="J62" i="3"/>
  <c r="AZ61" i="3"/>
  <c r="AX61" i="3"/>
  <c r="AQ61" i="3"/>
  <c r="AB61" i="3"/>
  <c r="Y61" i="3"/>
  <c r="W61" i="3"/>
  <c r="O61" i="3"/>
  <c r="M61" i="3"/>
  <c r="AZ60" i="3"/>
  <c r="AX60" i="3"/>
  <c r="AQ60" i="3"/>
  <c r="AB60" i="3"/>
  <c r="Y60" i="3"/>
  <c r="W60" i="3"/>
  <c r="O60" i="3"/>
  <c r="M60" i="3"/>
  <c r="K60" i="3"/>
  <c r="BX59" i="3"/>
  <c r="AS59" i="3"/>
  <c r="AQ59" i="3"/>
  <c r="AP59" i="3"/>
  <c r="AO59" i="3"/>
  <c r="AB59" i="3"/>
  <c r="AA59" i="3"/>
  <c r="Y59" i="3"/>
  <c r="X59" i="3"/>
  <c r="W59" i="3"/>
  <c r="V59" i="3"/>
  <c r="O59" i="3"/>
  <c r="N59" i="3"/>
  <c r="M59" i="3"/>
  <c r="L59" i="3"/>
  <c r="J59" i="3"/>
  <c r="BX58" i="3"/>
  <c r="AS58" i="3"/>
  <c r="AQ58" i="3"/>
  <c r="AP58" i="3"/>
  <c r="AO58" i="3"/>
  <c r="AB58" i="3"/>
  <c r="AA58" i="3"/>
  <c r="Y58" i="3"/>
  <c r="X58" i="3"/>
  <c r="W58" i="3"/>
  <c r="V58" i="3"/>
  <c r="O58" i="3"/>
  <c r="N58" i="3"/>
  <c r="M58" i="3"/>
  <c r="L58" i="3"/>
  <c r="J58" i="3"/>
  <c r="BX57" i="3"/>
  <c r="AS57" i="3"/>
  <c r="AP57" i="3"/>
  <c r="AO57" i="3"/>
  <c r="AA57" i="3"/>
  <c r="X57" i="3"/>
  <c r="W57" i="3"/>
  <c r="V57" i="3"/>
  <c r="N57" i="3"/>
  <c r="M57" i="3"/>
  <c r="L57" i="3"/>
  <c r="J57" i="3"/>
  <c r="BF61" i="3"/>
  <c r="BE61" i="3"/>
  <c r="AZ56" i="3"/>
  <c r="AQ56" i="3"/>
  <c r="AB56" i="3"/>
  <c r="Y56" i="3"/>
  <c r="O56" i="3"/>
  <c r="I57" i="3" a="1"/>
  <c r="I57" i="3" s="1"/>
  <c r="G57" i="3"/>
  <c r="AZ55" i="3"/>
  <c r="AX55" i="3"/>
  <c r="AQ55" i="3"/>
  <c r="AB55" i="3"/>
  <c r="Y55" i="3"/>
  <c r="W55" i="3"/>
  <c r="O55" i="3"/>
  <c r="M55" i="3"/>
  <c r="AZ54" i="3"/>
  <c r="AX54" i="3"/>
  <c r="AW54" i="3"/>
  <c r="AQ54" i="3"/>
  <c r="AO54" i="3"/>
  <c r="AB54" i="3"/>
  <c r="Y54" i="3"/>
  <c r="W54" i="3"/>
  <c r="V54" i="3"/>
  <c r="O54" i="3"/>
  <c r="M54" i="3"/>
  <c r="L54" i="3"/>
  <c r="J54" i="3"/>
  <c r="BF53" i="3"/>
  <c r="AZ53" i="3"/>
  <c r="AX53" i="3"/>
  <c r="AQ53" i="3"/>
  <c r="AB53" i="3"/>
  <c r="Y53" i="3"/>
  <c r="W53" i="3"/>
  <c r="O53" i="3"/>
  <c r="M53" i="3"/>
  <c r="BY52" i="3"/>
  <c r="AZ52" i="3"/>
  <c r="AX52" i="3"/>
  <c r="AQ52" i="3"/>
  <c r="AB52" i="3"/>
  <c r="Y52" i="3"/>
  <c r="W52" i="3"/>
  <c r="O52" i="3"/>
  <c r="M52" i="3"/>
  <c r="BX51" i="3"/>
  <c r="AZ51" i="3"/>
  <c r="AY51" i="3"/>
  <c r="AX51" i="3"/>
  <c r="AW51" i="3"/>
  <c r="AQ51" i="3"/>
  <c r="AB51" i="3"/>
  <c r="Y51" i="3"/>
  <c r="W51" i="3"/>
  <c r="O51" i="3"/>
  <c r="M51" i="3"/>
  <c r="BY50" i="3"/>
  <c r="BX50" i="3"/>
  <c r="AS50" i="3"/>
  <c r="AQ50" i="3"/>
  <c r="AP50" i="3"/>
  <c r="AO50" i="3"/>
  <c r="AB50" i="3"/>
  <c r="AA50" i="3"/>
  <c r="Y50" i="3"/>
  <c r="X50" i="3"/>
  <c r="W50" i="3"/>
  <c r="V50" i="3"/>
  <c r="O50" i="3"/>
  <c r="N50" i="3"/>
  <c r="M50" i="3"/>
  <c r="L50" i="3"/>
  <c r="J50" i="3"/>
  <c r="BX49" i="3"/>
  <c r="AS49" i="3"/>
  <c r="AQ49" i="3"/>
  <c r="AP49" i="3"/>
  <c r="AO49" i="3"/>
  <c r="AB49" i="3"/>
  <c r="AA49" i="3"/>
  <c r="Y49" i="3"/>
  <c r="X49" i="3"/>
  <c r="W49" i="3"/>
  <c r="V49" i="3"/>
  <c r="O49" i="3"/>
  <c r="N49" i="3"/>
  <c r="M49" i="3"/>
  <c r="L49" i="3"/>
  <c r="J49" i="3"/>
  <c r="BX48" i="3"/>
  <c r="AS48" i="3"/>
  <c r="AQ48" i="3"/>
  <c r="AP48" i="3"/>
  <c r="AO48" i="3"/>
  <c r="AB48" i="3"/>
  <c r="AA48" i="3"/>
  <c r="Y48" i="3"/>
  <c r="X48" i="3"/>
  <c r="W48" i="3"/>
  <c r="V48" i="3"/>
  <c r="O48" i="3"/>
  <c r="N48" i="3"/>
  <c r="M48" i="3"/>
  <c r="L48" i="3"/>
  <c r="J48" i="3"/>
  <c r="BX47" i="3"/>
  <c r="AS47" i="3"/>
  <c r="AQ47" i="3"/>
  <c r="AP47" i="3"/>
  <c r="AO47" i="3"/>
  <c r="AB47" i="3"/>
  <c r="AA47" i="3"/>
  <c r="Y47" i="3"/>
  <c r="X47" i="3"/>
  <c r="W47" i="3"/>
  <c r="V47" i="3"/>
  <c r="O47" i="3"/>
  <c r="N47" i="3"/>
  <c r="M47" i="3"/>
  <c r="L47" i="3"/>
  <c r="J47" i="3"/>
  <c r="BY46" i="3"/>
  <c r="G46" i="3"/>
  <c r="CB45" i="3"/>
  <c r="CB46" i="3" s="1"/>
  <c r="BX45" i="3"/>
  <c r="AZ45" i="3"/>
  <c r="AY45" i="3"/>
  <c r="AX45" i="3"/>
  <c r="AW45" i="3"/>
  <c r="AS45" i="3"/>
  <c r="AQ45" i="3"/>
  <c r="AP45" i="3"/>
  <c r="AO45" i="3"/>
  <c r="AB45" i="3"/>
  <c r="AA45" i="3"/>
  <c r="Y45" i="3"/>
  <c r="X45" i="3"/>
  <c r="W45" i="3"/>
  <c r="V45" i="3"/>
  <c r="O45" i="3"/>
  <c r="N45" i="3"/>
  <c r="M45" i="3"/>
  <c r="L45" i="3"/>
  <c r="J45" i="3"/>
  <c r="AX44" i="3"/>
  <c r="AW44" i="3"/>
  <c r="AO44" i="3"/>
  <c r="W44" i="3"/>
  <c r="V44" i="3"/>
  <c r="M44" i="3"/>
  <c r="L44" i="3"/>
  <c r="J44" i="3"/>
  <c r="I44" i="3" a="1"/>
  <c r="I44" i="3" s="1"/>
  <c r="AZ43" i="3"/>
  <c r="AX43" i="3"/>
  <c r="AQ43" i="3"/>
  <c r="AB43" i="3"/>
  <c r="Y43" i="3"/>
  <c r="W43" i="3"/>
  <c r="O43" i="3"/>
  <c r="M43" i="3"/>
  <c r="AZ42" i="3"/>
  <c r="AX42" i="3"/>
  <c r="AQ42" i="3"/>
  <c r="AB42" i="3"/>
  <c r="Y42" i="3"/>
  <c r="W42" i="3"/>
  <c r="O42" i="3"/>
  <c r="M42" i="3"/>
  <c r="BX41" i="3"/>
  <c r="AS41" i="3"/>
  <c r="AQ41" i="3"/>
  <c r="AP41" i="3"/>
  <c r="AO41" i="3"/>
  <c r="AB41" i="3"/>
  <c r="AA41" i="3"/>
  <c r="Y41" i="3"/>
  <c r="X41" i="3"/>
  <c r="W41" i="3"/>
  <c r="V41" i="3"/>
  <c r="O41" i="3"/>
  <c r="N41" i="3"/>
  <c r="M41" i="3"/>
  <c r="L41" i="3"/>
  <c r="J41" i="3"/>
  <c r="BX40" i="3"/>
  <c r="AS40" i="3"/>
  <c r="AQ40" i="3"/>
  <c r="AP40" i="3"/>
  <c r="AO40" i="3"/>
  <c r="AB40" i="3"/>
  <c r="AA40" i="3"/>
  <c r="Y40" i="3"/>
  <c r="X40" i="3"/>
  <c r="W40" i="3"/>
  <c r="V40" i="3"/>
  <c r="O40" i="3"/>
  <c r="N40" i="3"/>
  <c r="M40" i="3"/>
  <c r="L40" i="3"/>
  <c r="J40" i="3"/>
  <c r="BX39" i="3"/>
  <c r="AS39" i="3"/>
  <c r="AQ39" i="3"/>
  <c r="AP39" i="3"/>
  <c r="AO39" i="3"/>
  <c r="AB39" i="3"/>
  <c r="AA39" i="3"/>
  <c r="Y39" i="3"/>
  <c r="X39" i="3"/>
  <c r="W39" i="3"/>
  <c r="V39" i="3"/>
  <c r="O39" i="3"/>
  <c r="N39" i="3"/>
  <c r="M39" i="3"/>
  <c r="L39" i="3"/>
  <c r="J39" i="3"/>
  <c r="BX37" i="3"/>
  <c r="AS37" i="3"/>
  <c r="AQ37" i="3"/>
  <c r="AP37" i="3"/>
  <c r="AO37" i="3"/>
  <c r="AB37" i="3"/>
  <c r="AA37" i="3"/>
  <c r="Y37" i="3"/>
  <c r="X37" i="3"/>
  <c r="W37" i="3"/>
  <c r="V37" i="3"/>
  <c r="O37" i="3"/>
  <c r="N37" i="3"/>
  <c r="M37" i="3"/>
  <c r="L37" i="3"/>
  <c r="J37" i="3"/>
  <c r="BF36" i="3"/>
  <c r="BF46" i="3" s="1"/>
  <c r="AU36" i="3"/>
  <c r="I36" i="3" a="1"/>
  <c r="I36" i="3" s="1"/>
  <c r="G36" i="3" a="1"/>
  <c r="G36" i="3" s="1"/>
  <c r="BX35" i="3"/>
  <c r="J35" i="3"/>
  <c r="AZ34" i="3"/>
  <c r="AX34" i="3"/>
  <c r="AQ34" i="3"/>
  <c r="AB34" i="3"/>
  <c r="Y34" i="3"/>
  <c r="W34" i="3"/>
  <c r="O34" i="3"/>
  <c r="M34" i="3"/>
  <c r="AZ33" i="3"/>
  <c r="AX33" i="3"/>
  <c r="AQ33" i="3"/>
  <c r="AB33" i="3"/>
  <c r="Y33" i="3"/>
  <c r="W33" i="3"/>
  <c r="O33" i="3"/>
  <c r="M33" i="3"/>
  <c r="AZ32" i="3"/>
  <c r="AX32" i="3"/>
  <c r="AQ32" i="3"/>
  <c r="AB32" i="3"/>
  <c r="Y32" i="3"/>
  <c r="W32" i="3"/>
  <c r="O32" i="3"/>
  <c r="M32" i="3"/>
  <c r="AZ31" i="3"/>
  <c r="AX31" i="3"/>
  <c r="AQ31" i="3"/>
  <c r="AB31" i="3"/>
  <c r="Y31" i="3"/>
  <c r="W31" i="3"/>
  <c r="O31" i="3"/>
  <c r="M31" i="3"/>
  <c r="BF30" i="3"/>
  <c r="AZ30" i="3"/>
  <c r="AX30" i="3"/>
  <c r="AU30" i="3"/>
  <c r="AQ30" i="3"/>
  <c r="AB30" i="3"/>
  <c r="Y30" i="3"/>
  <c r="W30" i="3"/>
  <c r="O30" i="3"/>
  <c r="M30" i="3"/>
  <c r="AZ29" i="3"/>
  <c r="AX29" i="3"/>
  <c r="AQ29" i="3"/>
  <c r="AB29" i="3"/>
  <c r="Y29" i="3"/>
  <c r="W29" i="3"/>
  <c r="O29" i="3"/>
  <c r="M29" i="3"/>
  <c r="BX28" i="3"/>
  <c r="AS28" i="3"/>
  <c r="AQ28" i="3"/>
  <c r="AP28" i="3"/>
  <c r="AO28" i="3"/>
  <c r="AB28" i="3"/>
  <c r="AA28" i="3"/>
  <c r="Y28" i="3"/>
  <c r="X28" i="3"/>
  <c r="W28" i="3"/>
  <c r="V28" i="3"/>
  <c r="O28" i="3"/>
  <c r="N28" i="3"/>
  <c r="M28" i="3"/>
  <c r="L28" i="3"/>
  <c r="J28" i="3"/>
  <c r="AZ27" i="3"/>
  <c r="AX27" i="3"/>
  <c r="AQ27" i="3"/>
  <c r="AB27" i="3"/>
  <c r="Y27" i="3"/>
  <c r="W27" i="3"/>
  <c r="O27" i="3"/>
  <c r="M27" i="3"/>
  <c r="BX26" i="3"/>
  <c r="AS26" i="3"/>
  <c r="AQ26" i="3"/>
  <c r="AP26" i="3"/>
  <c r="AO26" i="3"/>
  <c r="AB26" i="3"/>
  <c r="AA26" i="3"/>
  <c r="Y26" i="3"/>
  <c r="X26" i="3"/>
  <c r="W26" i="3"/>
  <c r="V26" i="3"/>
  <c r="O26" i="3"/>
  <c r="N26" i="3"/>
  <c r="M26" i="3"/>
  <c r="L26" i="3"/>
  <c r="J26" i="3"/>
  <c r="BX25" i="3"/>
  <c r="AS25" i="3"/>
  <c r="AQ25" i="3"/>
  <c r="AP25" i="3"/>
  <c r="AO25" i="3"/>
  <c r="AB25" i="3"/>
  <c r="AA25" i="3"/>
  <c r="Y25" i="3"/>
  <c r="X25" i="3"/>
  <c r="W25" i="3"/>
  <c r="V25" i="3"/>
  <c r="O25" i="3"/>
  <c r="N25" i="3"/>
  <c r="M25" i="3"/>
  <c r="L25" i="3"/>
  <c r="J25" i="3"/>
  <c r="I24" i="3" a="1"/>
  <c r="I24" i="3" s="1"/>
  <c r="G24" i="3"/>
  <c r="BD23" i="3"/>
  <c r="AZ23" i="3"/>
  <c r="AX23" i="3"/>
  <c r="AQ23" i="3"/>
  <c r="AB23" i="3"/>
  <c r="Y23" i="3"/>
  <c r="W23" i="3"/>
  <c r="O23" i="3"/>
  <c r="M23" i="3"/>
  <c r="AZ22" i="3"/>
  <c r="AX22" i="3"/>
  <c r="AQ22" i="3"/>
  <c r="AB22" i="3"/>
  <c r="Y22" i="3"/>
  <c r="W22" i="3"/>
  <c r="O22" i="3"/>
  <c r="M22" i="3"/>
  <c r="AZ21" i="3"/>
  <c r="AX21" i="3"/>
  <c r="AQ21" i="3"/>
  <c r="AB21" i="3"/>
  <c r="Y21" i="3"/>
  <c r="W21" i="3"/>
  <c r="O21" i="3"/>
  <c r="M21" i="3"/>
  <c r="AZ20" i="3"/>
  <c r="AX20" i="3"/>
  <c r="AQ20" i="3"/>
  <c r="AB20" i="3"/>
  <c r="Y20" i="3"/>
  <c r="W20" i="3"/>
  <c r="O20" i="3"/>
  <c r="M20" i="3"/>
  <c r="AZ19" i="3"/>
  <c r="AX19" i="3"/>
  <c r="AQ19" i="3"/>
  <c r="AB19" i="3"/>
  <c r="Y19" i="3"/>
  <c r="W19" i="3"/>
  <c r="O19" i="3"/>
  <c r="M19" i="3"/>
  <c r="AZ18" i="3"/>
  <c r="AX18" i="3"/>
  <c r="AQ18" i="3"/>
  <c r="AB18" i="3"/>
  <c r="Y18" i="3"/>
  <c r="W18" i="3"/>
  <c r="O18" i="3"/>
  <c r="M18" i="3"/>
  <c r="BX17" i="3"/>
  <c r="AS17" i="3"/>
  <c r="AQ17" i="3"/>
  <c r="AP17" i="3"/>
  <c r="AO17" i="3"/>
  <c r="AB17" i="3"/>
  <c r="AA17" i="3"/>
  <c r="Y17" i="3"/>
  <c r="X17" i="3"/>
  <c r="W17" i="3"/>
  <c r="V17" i="3"/>
  <c r="O17" i="3"/>
  <c r="N17" i="3"/>
  <c r="M17" i="3"/>
  <c r="L17" i="3"/>
  <c r="J17" i="3"/>
  <c r="AZ16" i="3"/>
  <c r="AX16" i="3"/>
  <c r="AQ16" i="3"/>
  <c r="AB16" i="3"/>
  <c r="Y16" i="3"/>
  <c r="W16" i="3"/>
  <c r="O16" i="3"/>
  <c r="M16" i="3"/>
  <c r="AZ15" i="3"/>
  <c r="AX15" i="3"/>
  <c r="AQ15" i="3"/>
  <c r="AB15" i="3"/>
  <c r="Y15" i="3"/>
  <c r="W15" i="3"/>
  <c r="O15" i="3"/>
  <c r="M15" i="3"/>
  <c r="AZ14" i="3"/>
  <c r="AX14" i="3"/>
  <c r="AQ14" i="3"/>
  <c r="AB14" i="3"/>
  <c r="Y14" i="3"/>
  <c r="W14" i="3"/>
  <c r="O14" i="3"/>
  <c r="M14" i="3"/>
  <c r="AZ13" i="3"/>
  <c r="AX13" i="3"/>
  <c r="AQ13" i="3"/>
  <c r="AB13" i="3"/>
  <c r="Y13" i="3"/>
  <c r="W13" i="3"/>
  <c r="O13" i="3"/>
  <c r="M13" i="3"/>
  <c r="AZ12" i="3"/>
  <c r="AX12" i="3"/>
  <c r="AQ12" i="3"/>
  <c r="AB12" i="3"/>
  <c r="Y12" i="3"/>
  <c r="W12" i="3"/>
  <c r="O12" i="3"/>
  <c r="M12" i="3"/>
  <c r="H8" i="3"/>
  <c r="I7" i="3"/>
  <c r="E80" i="2" a="1"/>
  <c r="E80" i="2" s="1"/>
  <c r="B64" i="2"/>
  <c r="F65" i="2" s="1"/>
  <c r="D26" i="2"/>
  <c r="Z131" i="1"/>
  <c r="I131" i="1"/>
  <c r="Z130" i="1"/>
  <c r="O130" i="1"/>
  <c r="K130" i="1"/>
  <c r="K131" i="1" s="1"/>
  <c r="G130" i="1"/>
  <c r="F130" i="1"/>
  <c r="I130" i="1" s="1"/>
  <c r="J120" i="1"/>
  <c r="J90" i="1"/>
  <c r="J89" i="1"/>
  <c r="AN83" i="1"/>
  <c r="AM83" i="1"/>
  <c r="AL83" i="1"/>
  <c r="Z83" i="1"/>
  <c r="J83" i="1"/>
  <c r="E83" i="1" a="1"/>
  <c r="E83" i="1" s="1"/>
  <c r="BA79" i="1"/>
  <c r="AZ79" i="1"/>
  <c r="AY79" i="1"/>
  <c r="AX79" i="1"/>
  <c r="AH79" i="1"/>
  <c r="BV78" i="1"/>
  <c r="BU78" i="1"/>
  <c r="BT78" i="1"/>
  <c r="BS78" i="1"/>
  <c r="BQ78" i="1"/>
  <c r="BP78" i="1"/>
  <c r="BO78" i="1"/>
  <c r="BN78" i="1"/>
  <c r="BM78" i="1"/>
  <c r="BA78" i="1"/>
  <c r="AZ78" i="1"/>
  <c r="AY78" i="1"/>
  <c r="AH78" i="1"/>
  <c r="AB78" i="1"/>
  <c r="W78" i="1"/>
  <c r="X78" i="1" s="1"/>
  <c r="BV77" i="1"/>
  <c r="BU77" i="1"/>
  <c r="BT77" i="1"/>
  <c r="BS77" i="1"/>
  <c r="BQ77" i="1"/>
  <c r="BP77" i="1"/>
  <c r="BO77" i="1"/>
  <c r="BN77" i="1"/>
  <c r="BM77" i="1"/>
  <c r="BA77" i="1"/>
  <c r="AZ77" i="1"/>
  <c r="AY77" i="1"/>
  <c r="AH77" i="1"/>
  <c r="W77" i="1"/>
  <c r="X77" i="1" s="1"/>
  <c r="BV76" i="1"/>
  <c r="BU76" i="1"/>
  <c r="BT76" i="1"/>
  <c r="BS76" i="1"/>
  <c r="BR76" i="1"/>
  <c r="BQ76" i="1"/>
  <c r="BP76" i="1"/>
  <c r="BO76" i="1"/>
  <c r="BN76" i="1"/>
  <c r="BM76" i="1"/>
  <c r="BA76" i="1"/>
  <c r="AZ76" i="1"/>
  <c r="AY76" i="1"/>
  <c r="AX76" i="1"/>
  <c r="AH76" i="1"/>
  <c r="W76" i="1"/>
  <c r="X76" i="1" s="1"/>
  <c r="BA75" i="1"/>
  <c r="AZ75" i="1"/>
  <c r="AY75" i="1"/>
  <c r="AX75" i="1"/>
  <c r="W75" i="1"/>
  <c r="X75" i="1" s="1"/>
  <c r="CK74" i="1"/>
  <c r="CJ74" i="1"/>
  <c r="CI74" i="1"/>
  <c r="CH74" i="1"/>
  <c r="CG74" i="1"/>
  <c r="CF74" i="1"/>
  <c r="CE74" i="1"/>
  <c r="CD74" i="1"/>
  <c r="CC74" i="1"/>
  <c r="CB74" i="1"/>
  <c r="BV74" i="1"/>
  <c r="BU74" i="1"/>
  <c r="BT74" i="1"/>
  <c r="BS74" i="1"/>
  <c r="BR74" i="1"/>
  <c r="BQ74" i="1"/>
  <c r="BP74" i="1"/>
  <c r="BO74" i="1"/>
  <c r="BN74" i="1"/>
  <c r="BM74" i="1"/>
  <c r="BA74" i="1"/>
  <c r="AZ74" i="1"/>
  <c r="AY74" i="1"/>
  <c r="AX74" i="1"/>
  <c r="W74" i="1"/>
  <c r="X74" i="1" s="1"/>
  <c r="L74" i="1"/>
  <c r="K74" i="1"/>
  <c r="BA73" i="1"/>
  <c r="AZ73" i="1"/>
  <c r="AY73" i="1"/>
  <c r="AX73" i="1"/>
  <c r="AH73" i="1"/>
  <c r="W73" i="1"/>
  <c r="X73" i="1" s="1"/>
  <c r="CK72" i="1"/>
  <c r="CJ72" i="1"/>
  <c r="CI72" i="1"/>
  <c r="CG72" i="1"/>
  <c r="CF72" i="1"/>
  <c r="CE72" i="1"/>
  <c r="CD72" i="1"/>
  <c r="CC72" i="1"/>
  <c r="CB72" i="1"/>
  <c r="BV72" i="1"/>
  <c r="BU72" i="1"/>
  <c r="BT72" i="1"/>
  <c r="BR72" i="1"/>
  <c r="BQ72" i="1"/>
  <c r="BP72" i="1"/>
  <c r="BO72" i="1"/>
  <c r="BN72" i="1"/>
  <c r="BM72" i="1"/>
  <c r="BA72" i="1"/>
  <c r="AZ72" i="1"/>
  <c r="AY72" i="1"/>
  <c r="AX72" i="1"/>
  <c r="AH72" i="1"/>
  <c r="Y72" i="1"/>
  <c r="W72" i="1"/>
  <c r="X72" i="1" s="1"/>
  <c r="L72" i="1"/>
  <c r="BA71" i="1"/>
  <c r="AZ71" i="1"/>
  <c r="AY71" i="1"/>
  <c r="AX71" i="1"/>
  <c r="W71" i="1"/>
  <c r="X71" i="1" s="1"/>
  <c r="CK70" i="1"/>
  <c r="CJ70" i="1"/>
  <c r="CI70" i="1"/>
  <c r="CH70" i="1"/>
  <c r="CG70" i="1"/>
  <c r="CF70" i="1"/>
  <c r="CE70" i="1"/>
  <c r="CD70" i="1"/>
  <c r="CC70" i="1"/>
  <c r="CB70" i="1"/>
  <c r="BV70" i="1"/>
  <c r="BU70" i="1"/>
  <c r="BT70" i="1"/>
  <c r="BS70" i="1"/>
  <c r="BR70" i="1"/>
  <c r="BQ70" i="1"/>
  <c r="BP70" i="1"/>
  <c r="BO70" i="1"/>
  <c r="BN70" i="1"/>
  <c r="BM70" i="1"/>
  <c r="BA70" i="1"/>
  <c r="AZ70" i="1"/>
  <c r="AY70" i="1"/>
  <c r="AX70" i="1"/>
  <c r="AH70" i="1"/>
  <c r="W70" i="1"/>
  <c r="X70" i="1" s="1"/>
  <c r="CK69" i="1"/>
  <c r="CI69" i="1"/>
  <c r="CG69" i="1"/>
  <c r="CF69" i="1"/>
  <c r="CE69" i="1"/>
  <c r="CD69" i="1"/>
  <c r="CC69" i="1"/>
  <c r="CB69" i="1"/>
  <c r="BV69" i="1"/>
  <c r="BU69" i="1"/>
  <c r="BT69" i="1"/>
  <c r="BQ69" i="1"/>
  <c r="BP69" i="1"/>
  <c r="BO69" i="1"/>
  <c r="BN69" i="1"/>
  <c r="BM69" i="1"/>
  <c r="BA69" i="1"/>
  <c r="AZ69" i="1"/>
  <c r="AY69" i="1"/>
  <c r="W69" i="1"/>
  <c r="X69" i="1" s="1"/>
  <c r="BV68" i="1"/>
  <c r="BU68" i="1"/>
  <c r="BT68" i="1"/>
  <c r="BS68" i="1"/>
  <c r="BR68" i="1"/>
  <c r="BQ68" i="1"/>
  <c r="BP68" i="1"/>
  <c r="BO68" i="1"/>
  <c r="BN68" i="1"/>
  <c r="BM68" i="1"/>
  <c r="BA68" i="1"/>
  <c r="AZ68" i="1"/>
  <c r="AY68" i="1"/>
  <c r="AX68" i="1"/>
  <c r="AH68" i="1"/>
  <c r="W68" i="1"/>
  <c r="X68" i="1" s="1"/>
  <c r="BA67" i="1"/>
  <c r="AZ67" i="1"/>
  <c r="AY67" i="1"/>
  <c r="AX67" i="1"/>
  <c r="AH67" i="1"/>
  <c r="W67" i="1"/>
  <c r="X67" i="1" s="1"/>
  <c r="CK66" i="1"/>
  <c r="CJ66" i="1"/>
  <c r="CI66" i="1"/>
  <c r="CH66" i="1"/>
  <c r="CG66" i="1"/>
  <c r="CF66" i="1"/>
  <c r="CE66" i="1"/>
  <c r="CD66" i="1"/>
  <c r="CC66" i="1"/>
  <c r="CB66" i="1"/>
  <c r="BV66" i="1"/>
  <c r="BU66" i="1"/>
  <c r="BT66" i="1"/>
  <c r="BS66" i="1"/>
  <c r="BR66" i="1"/>
  <c r="BQ66" i="1"/>
  <c r="BP66" i="1"/>
  <c r="BO66" i="1"/>
  <c r="BN66" i="1"/>
  <c r="BM66" i="1"/>
  <c r="BA66" i="1"/>
  <c r="AZ66" i="1"/>
  <c r="AY66" i="1"/>
  <c r="AX66" i="1"/>
  <c r="W66" i="1"/>
  <c r="X66" i="1" s="1"/>
  <c r="CK65" i="1"/>
  <c r="CI65" i="1"/>
  <c r="CG65" i="1"/>
  <c r="CF65" i="1"/>
  <c r="CE65" i="1"/>
  <c r="CD65" i="1"/>
  <c r="CC65" i="1"/>
  <c r="CB65" i="1"/>
  <c r="BV65" i="1"/>
  <c r="BU65" i="1"/>
  <c r="BT65" i="1"/>
  <c r="BQ65" i="1"/>
  <c r="BP65" i="1"/>
  <c r="BO65" i="1"/>
  <c r="BN65" i="1"/>
  <c r="BM65" i="1"/>
  <c r="BA65" i="1"/>
  <c r="AZ65" i="1"/>
  <c r="AY65" i="1"/>
  <c r="AH65" i="1"/>
  <c r="Y65" i="1" a="1"/>
  <c r="Y65" i="1" s="1"/>
  <c r="W65" i="1"/>
  <c r="X65" i="1" s="1"/>
  <c r="P65" i="1" a="1"/>
  <c r="P65" i="1" s="1"/>
  <c r="BV64" i="1"/>
  <c r="BU64" i="1"/>
  <c r="BT64" i="1"/>
  <c r="BS64" i="1"/>
  <c r="BR64" i="1"/>
  <c r="BQ64" i="1"/>
  <c r="BP64" i="1"/>
  <c r="BO64" i="1"/>
  <c r="BN64" i="1"/>
  <c r="BM64" i="1"/>
  <c r="BA64" i="1"/>
  <c r="AZ64" i="1"/>
  <c r="AY64" i="1"/>
  <c r="AX64" i="1"/>
  <c r="AH64" i="1"/>
  <c r="W64" i="1"/>
  <c r="X64" i="1" s="1"/>
  <c r="BA63" i="1"/>
  <c r="AZ63" i="1"/>
  <c r="AY63" i="1"/>
  <c r="AX63" i="1"/>
  <c r="AH63" i="1"/>
  <c r="W63" i="1"/>
  <c r="X63" i="1" s="1"/>
  <c r="CK62" i="1"/>
  <c r="CJ62" i="1"/>
  <c r="CI62" i="1"/>
  <c r="CH62" i="1"/>
  <c r="CG62" i="1"/>
  <c r="CF62" i="1"/>
  <c r="CE62" i="1"/>
  <c r="CD62" i="1"/>
  <c r="CC62" i="1"/>
  <c r="CB62" i="1"/>
  <c r="BV62" i="1"/>
  <c r="BU62" i="1"/>
  <c r="BT62" i="1"/>
  <c r="BS62" i="1"/>
  <c r="BR62" i="1"/>
  <c r="BQ62" i="1"/>
  <c r="BP62" i="1"/>
  <c r="BO62" i="1"/>
  <c r="BN62" i="1"/>
  <c r="BM62" i="1"/>
  <c r="BA62" i="1"/>
  <c r="AZ62" i="1"/>
  <c r="AY62" i="1"/>
  <c r="AX62" i="1"/>
  <c r="W62" i="1"/>
  <c r="X62" i="1" s="1"/>
  <c r="CK61" i="1"/>
  <c r="CI61" i="1"/>
  <c r="CG61" i="1"/>
  <c r="CF61" i="1"/>
  <c r="CE61" i="1"/>
  <c r="CD61" i="1"/>
  <c r="CC61" i="1"/>
  <c r="CB61" i="1"/>
  <c r="BV61" i="1"/>
  <c r="BU61" i="1"/>
  <c r="BT61" i="1"/>
  <c r="BQ61" i="1"/>
  <c r="BP61" i="1"/>
  <c r="BO61" i="1"/>
  <c r="BN61" i="1"/>
  <c r="BM61" i="1"/>
  <c r="BA61" i="1"/>
  <c r="AZ61" i="1"/>
  <c r="AY61" i="1"/>
  <c r="AH61" i="1"/>
  <c r="W61" i="1"/>
  <c r="X61" i="1" s="1"/>
  <c r="P61" i="1"/>
  <c r="BV60" i="1"/>
  <c r="BU60" i="1"/>
  <c r="BT60" i="1"/>
  <c r="BS60" i="1"/>
  <c r="BR60" i="1"/>
  <c r="BQ60" i="1"/>
  <c r="BP60" i="1"/>
  <c r="BO60" i="1"/>
  <c r="BN60" i="1"/>
  <c r="BM60" i="1"/>
  <c r="BA60" i="1"/>
  <c r="AZ60" i="1"/>
  <c r="AY60" i="1"/>
  <c r="AX60" i="1"/>
  <c r="AH60" i="1"/>
  <c r="W60" i="1"/>
  <c r="X60" i="1" s="1"/>
  <c r="CK59" i="1"/>
  <c r="CI59" i="1"/>
  <c r="CG59" i="1"/>
  <c r="CF59" i="1"/>
  <c r="CE59" i="1"/>
  <c r="CD59" i="1"/>
  <c r="CC59" i="1"/>
  <c r="CB59" i="1"/>
  <c r="BV59" i="1"/>
  <c r="BU59" i="1"/>
  <c r="BT59" i="1"/>
  <c r="BQ59" i="1"/>
  <c r="BP59" i="1"/>
  <c r="BO59" i="1"/>
  <c r="BN59" i="1"/>
  <c r="BM59" i="1"/>
  <c r="BA59" i="1"/>
  <c r="AZ59" i="1"/>
  <c r="AY59" i="1"/>
  <c r="AH59" i="1"/>
  <c r="W59" i="1"/>
  <c r="X59" i="1" s="1"/>
  <c r="CK58" i="1"/>
  <c r="CI58" i="1"/>
  <c r="CH58" i="1"/>
  <c r="CG58" i="1"/>
  <c r="CF58" i="1"/>
  <c r="CE58" i="1"/>
  <c r="CD58" i="1"/>
  <c r="CC58" i="1"/>
  <c r="CB58" i="1"/>
  <c r="BV58" i="1"/>
  <c r="BU58" i="1"/>
  <c r="BT58" i="1"/>
  <c r="BS58" i="1"/>
  <c r="BQ58" i="1"/>
  <c r="BP58" i="1"/>
  <c r="BO58" i="1"/>
  <c r="BN58" i="1"/>
  <c r="BM58" i="1"/>
  <c r="BA58" i="1"/>
  <c r="AZ58" i="1"/>
  <c r="AY58" i="1"/>
  <c r="W58" i="1"/>
  <c r="X58" i="1" s="1"/>
  <c r="L58" i="1"/>
  <c r="CK57" i="1"/>
  <c r="CJ57" i="1"/>
  <c r="CI57" i="1"/>
  <c r="CH57" i="1"/>
  <c r="CG57" i="1"/>
  <c r="CF57" i="1"/>
  <c r="CE57" i="1"/>
  <c r="CD57" i="1"/>
  <c r="CC57" i="1"/>
  <c r="CB57" i="1"/>
  <c r="BV57" i="1"/>
  <c r="BU57" i="1"/>
  <c r="BT57" i="1"/>
  <c r="BS57" i="1"/>
  <c r="BR57" i="1"/>
  <c r="BQ57" i="1"/>
  <c r="BP57" i="1"/>
  <c r="BO57" i="1"/>
  <c r="BN57" i="1"/>
  <c r="BM57" i="1"/>
  <c r="BA57" i="1"/>
  <c r="AZ57" i="1"/>
  <c r="AY57" i="1"/>
  <c r="AX57" i="1"/>
  <c r="AH57" i="1"/>
  <c r="AE57" i="1"/>
  <c r="AD57" i="1"/>
  <c r="AC57" i="1"/>
  <c r="AB57" i="1"/>
  <c r="AB65" i="1" s="1" a="1"/>
  <c r="AB65" i="1" s="1"/>
  <c r="AA57" i="1"/>
  <c r="AA65" i="1" s="1" a="1"/>
  <c r="AA65" i="1" s="1"/>
  <c r="W57" i="1"/>
  <c r="X57" i="1" s="1"/>
  <c r="L57" i="1"/>
  <c r="K57" i="1"/>
  <c r="K65" i="1" s="1" a="1"/>
  <c r="K65" i="1" s="1"/>
  <c r="F57" i="1"/>
  <c r="CK56" i="1"/>
  <c r="CJ56" i="1"/>
  <c r="CI56" i="1"/>
  <c r="CH56" i="1"/>
  <c r="CG56" i="1"/>
  <c r="CF56" i="1"/>
  <c r="CE56" i="1"/>
  <c r="CD56" i="1"/>
  <c r="CC56" i="1"/>
  <c r="CB56" i="1"/>
  <c r="BV56" i="1"/>
  <c r="BU56" i="1"/>
  <c r="BT56" i="1"/>
  <c r="BS56" i="1"/>
  <c r="BR56" i="1"/>
  <c r="BQ56" i="1"/>
  <c r="BP56" i="1"/>
  <c r="BO56" i="1"/>
  <c r="BN56" i="1"/>
  <c r="BM56" i="1"/>
  <c r="BA56" i="1"/>
  <c r="AZ56" i="1"/>
  <c r="AY56" i="1"/>
  <c r="AX56" i="1"/>
  <c r="W56" i="1"/>
  <c r="X56" i="1" s="1"/>
  <c r="L56" i="1"/>
  <c r="F56" i="1"/>
  <c r="CK55" i="1"/>
  <c r="CJ55" i="1"/>
  <c r="CI55" i="1"/>
  <c r="CH55" i="1"/>
  <c r="CG55" i="1"/>
  <c r="CF55" i="1"/>
  <c r="CE55" i="1"/>
  <c r="CD55" i="1"/>
  <c r="CC55" i="1"/>
  <c r="CB55" i="1"/>
  <c r="BV55" i="1"/>
  <c r="BU55" i="1"/>
  <c r="BT55" i="1"/>
  <c r="BS55" i="1"/>
  <c r="BR55" i="1"/>
  <c r="BQ55" i="1"/>
  <c r="BP55" i="1"/>
  <c r="BO55" i="1"/>
  <c r="BN55" i="1"/>
  <c r="BM55" i="1"/>
  <c r="BA55" i="1"/>
  <c r="AZ55" i="1"/>
  <c r="AY55" i="1"/>
  <c r="AX55" i="1"/>
  <c r="AH55" i="1"/>
  <c r="W55" i="1"/>
  <c r="X55" i="1" s="1"/>
  <c r="O65" i="1" a="1"/>
  <c r="F55" i="1"/>
  <c r="F65" i="1" s="1" a="1"/>
  <c r="F65" i="1" s="1"/>
  <c r="BV54" i="1"/>
  <c r="BU54" i="1"/>
  <c r="BT54" i="1"/>
  <c r="BS54" i="1"/>
  <c r="BR54" i="1"/>
  <c r="BQ54" i="1"/>
  <c r="BP54" i="1"/>
  <c r="BO54" i="1"/>
  <c r="BN54" i="1"/>
  <c r="BM54" i="1"/>
  <c r="BA54" i="1"/>
  <c r="AZ54" i="1"/>
  <c r="AY54" i="1"/>
  <c r="AX54" i="1"/>
  <c r="AH54" i="1"/>
  <c r="W54" i="1"/>
  <c r="X54" i="1" s="1"/>
  <c r="BA53" i="1"/>
  <c r="AZ53" i="1"/>
  <c r="AY53" i="1"/>
  <c r="AX53" i="1"/>
  <c r="AH53" i="1"/>
  <c r="W53" i="1"/>
  <c r="X53" i="1" s="1"/>
  <c r="CK52" i="1"/>
  <c r="CI52" i="1"/>
  <c r="CG52" i="1"/>
  <c r="CF52" i="1"/>
  <c r="CE52" i="1"/>
  <c r="CD52" i="1"/>
  <c r="CC52" i="1"/>
  <c r="CB52" i="1"/>
  <c r="BV52" i="1"/>
  <c r="BU52" i="1"/>
  <c r="BT52" i="1"/>
  <c r="BQ52" i="1"/>
  <c r="BP52" i="1"/>
  <c r="BO52" i="1"/>
  <c r="BN52" i="1"/>
  <c r="BM52" i="1"/>
  <c r="BA52" i="1"/>
  <c r="AZ52" i="1"/>
  <c r="AY52" i="1"/>
  <c r="AH52" i="1"/>
  <c r="W52" i="1"/>
  <c r="X52" i="1" s="1"/>
  <c r="CK51" i="1"/>
  <c r="CJ51" i="1"/>
  <c r="CI51" i="1"/>
  <c r="CH51" i="1"/>
  <c r="CG51" i="1"/>
  <c r="CF51" i="1"/>
  <c r="CE51" i="1"/>
  <c r="CD51" i="1"/>
  <c r="CC51" i="1"/>
  <c r="CB51" i="1"/>
  <c r="BA51" i="1"/>
  <c r="AZ51" i="1"/>
  <c r="AY51" i="1"/>
  <c r="AX51" i="1"/>
  <c r="AH51" i="1"/>
  <c r="W51" i="1"/>
  <c r="X51" i="1" s="1"/>
  <c r="U51" i="1"/>
  <c r="CK50" i="1"/>
  <c r="CI50" i="1"/>
  <c r="CG50" i="1"/>
  <c r="CF50" i="1"/>
  <c r="CE50" i="1"/>
  <c r="CD50" i="1"/>
  <c r="CC50" i="1"/>
  <c r="CB50" i="1"/>
  <c r="BV50" i="1"/>
  <c r="BU50" i="1"/>
  <c r="BT50" i="1"/>
  <c r="BQ50" i="1"/>
  <c r="BP50" i="1"/>
  <c r="BO50" i="1"/>
  <c r="BN50" i="1"/>
  <c r="BM50" i="1"/>
  <c r="BA50" i="1"/>
  <c r="AZ50" i="1"/>
  <c r="AY50" i="1"/>
  <c r="AH50" i="1"/>
  <c r="AG50" i="1" a="1"/>
  <c r="AG50" i="1" s="1"/>
  <c r="AF50" i="1" a="1"/>
  <c r="AF50" i="1" s="1"/>
  <c r="AC50" i="1"/>
  <c r="AB50" i="1"/>
  <c r="AA50" i="1"/>
  <c r="Z50" i="1" a="1"/>
  <c r="Z50" i="1" s="1"/>
  <c r="Y50" i="1" a="1"/>
  <c r="Y50" i="1" s="1"/>
  <c r="W50" i="1"/>
  <c r="X50" i="1" s="1"/>
  <c r="S50" i="1"/>
  <c r="R50" i="1"/>
  <c r="K50" i="1"/>
  <c r="J50" i="1"/>
  <c r="CK49" i="1"/>
  <c r="CJ49" i="1"/>
  <c r="CI49" i="1"/>
  <c r="CH49" i="1"/>
  <c r="CG49" i="1"/>
  <c r="CF49" i="1"/>
  <c r="CE49" i="1"/>
  <c r="CD49" i="1"/>
  <c r="CC49" i="1"/>
  <c r="CB49" i="1"/>
  <c r="BV49" i="1"/>
  <c r="BU49" i="1"/>
  <c r="BT49" i="1"/>
  <c r="BS49" i="1"/>
  <c r="BR49" i="1"/>
  <c r="BQ49" i="1"/>
  <c r="BP49" i="1"/>
  <c r="BO49" i="1"/>
  <c r="BN49" i="1"/>
  <c r="BM49" i="1"/>
  <c r="BA49" i="1"/>
  <c r="AZ49" i="1"/>
  <c r="AY49" i="1"/>
  <c r="AX49" i="1"/>
  <c r="AE49" i="1"/>
  <c r="AD49" i="1"/>
  <c r="W49" i="1"/>
  <c r="X49" i="1" s="1"/>
  <c r="L49" i="1"/>
  <c r="U49" i="1" s="1"/>
  <c r="F49" i="1"/>
  <c r="CK48" i="1"/>
  <c r="CJ48" i="1"/>
  <c r="CI48" i="1"/>
  <c r="CH48" i="1"/>
  <c r="CG48" i="1"/>
  <c r="CF48" i="1"/>
  <c r="CE48" i="1"/>
  <c r="CD48" i="1"/>
  <c r="CC48" i="1"/>
  <c r="CB48" i="1"/>
  <c r="BA48" i="1"/>
  <c r="AZ48" i="1"/>
  <c r="AY48" i="1"/>
  <c r="AX48" i="1"/>
  <c r="AH48" i="1"/>
  <c r="AE48" i="1"/>
  <c r="AE50" i="1" s="1"/>
  <c r="AD48" i="1"/>
  <c r="AD50" i="1" s="1"/>
  <c r="W48" i="1"/>
  <c r="X48" i="1" s="1"/>
  <c r="O50" i="1" a="1"/>
  <c r="O50" i="1" s="1"/>
  <c r="AH47" i="1" s="1"/>
  <c r="L48" i="1"/>
  <c r="I50" i="1" a="1"/>
  <c r="I50" i="1" s="1"/>
  <c r="F48" i="1"/>
  <c r="F50" i="1" s="1" a="1"/>
  <c r="F50" i="1" s="1"/>
  <c r="BV47" i="1"/>
  <c r="BU47" i="1"/>
  <c r="BT47" i="1"/>
  <c r="BS47" i="1"/>
  <c r="BR47" i="1"/>
  <c r="BQ47" i="1"/>
  <c r="BP47" i="1"/>
  <c r="BO47" i="1"/>
  <c r="BN47" i="1"/>
  <c r="BM47" i="1"/>
  <c r="BA47" i="1"/>
  <c r="AZ47" i="1"/>
  <c r="AY47" i="1"/>
  <c r="AX47" i="1"/>
  <c r="W47" i="1"/>
  <c r="X47" i="1" s="1"/>
  <c r="U47" i="1"/>
  <c r="AH46" i="1"/>
  <c r="V46" i="1"/>
  <c r="W46" i="1" s="1"/>
  <c r="X46" i="1" s="1"/>
  <c r="CH45" i="1"/>
  <c r="CC45" i="1"/>
  <c r="AH45" i="1"/>
  <c r="W45" i="1"/>
  <c r="X45" i="1" s="1"/>
  <c r="U45" i="1"/>
  <c r="F45" i="1"/>
  <c r="CK44" i="1"/>
  <c r="CI44" i="1"/>
  <c r="CG44" i="1"/>
  <c r="CF44" i="1"/>
  <c r="CE44" i="1"/>
  <c r="CD44" i="1"/>
  <c r="CC44" i="1"/>
  <c r="CB44" i="1"/>
  <c r="BV44" i="1"/>
  <c r="BU44" i="1"/>
  <c r="BT44" i="1"/>
  <c r="BQ44" i="1"/>
  <c r="BP44" i="1"/>
  <c r="BO44" i="1"/>
  <c r="BN44" i="1"/>
  <c r="BM44" i="1"/>
  <c r="BA44" i="1"/>
  <c r="AZ44" i="1"/>
  <c r="AY44" i="1"/>
  <c r="AH44" i="1"/>
  <c r="W44" i="1"/>
  <c r="X44" i="1" s="1"/>
  <c r="CK43" i="1"/>
  <c r="CJ43" i="1"/>
  <c r="CI43" i="1"/>
  <c r="CH43" i="1"/>
  <c r="CG43" i="1"/>
  <c r="CF43" i="1"/>
  <c r="CE43" i="1"/>
  <c r="CD43" i="1"/>
  <c r="CC43" i="1"/>
  <c r="CB43" i="1"/>
  <c r="BV43" i="1"/>
  <c r="BU43" i="1"/>
  <c r="BT43" i="1"/>
  <c r="BS43" i="1"/>
  <c r="BR43" i="1"/>
  <c r="BQ43" i="1"/>
  <c r="BP43" i="1"/>
  <c r="BO43" i="1"/>
  <c r="BN43" i="1"/>
  <c r="BM43" i="1"/>
  <c r="BA43" i="1"/>
  <c r="AZ43" i="1"/>
  <c r="AY43" i="1"/>
  <c r="AX43" i="1"/>
  <c r="W43" i="1"/>
  <c r="X43" i="1" s="1"/>
  <c r="L43" i="1"/>
  <c r="U43" i="1" s="1"/>
  <c r="CK42" i="1"/>
  <c r="CI42" i="1"/>
  <c r="CG42" i="1"/>
  <c r="CF42" i="1"/>
  <c r="CE42" i="1"/>
  <c r="CD42" i="1"/>
  <c r="CC42" i="1"/>
  <c r="CB42" i="1"/>
  <c r="BV42" i="1"/>
  <c r="BU42" i="1"/>
  <c r="BT42" i="1"/>
  <c r="BQ42" i="1"/>
  <c r="BP42" i="1"/>
  <c r="BO42" i="1"/>
  <c r="BN42" i="1"/>
  <c r="BM42" i="1"/>
  <c r="BA42" i="1"/>
  <c r="AZ42" i="1"/>
  <c r="AY42" i="1"/>
  <c r="AH42" i="1"/>
  <c r="W42" i="1"/>
  <c r="X42" i="1" s="1"/>
  <c r="CK41" i="1"/>
  <c r="CJ41" i="1"/>
  <c r="CI41" i="1"/>
  <c r="CH41" i="1"/>
  <c r="CG41" i="1"/>
  <c r="CF41" i="1"/>
  <c r="CE41" i="1"/>
  <c r="CD41" i="1"/>
  <c r="CC41" i="1"/>
  <c r="CB41" i="1"/>
  <c r="BV41" i="1"/>
  <c r="BU41" i="1"/>
  <c r="BT41" i="1"/>
  <c r="BS41" i="1"/>
  <c r="BR41" i="1"/>
  <c r="BQ41" i="1"/>
  <c r="BP41" i="1"/>
  <c r="BO41" i="1"/>
  <c r="BN41" i="1"/>
  <c r="BM41" i="1"/>
  <c r="BA41" i="1"/>
  <c r="AZ41" i="1"/>
  <c r="AY41" i="1"/>
  <c r="AX41" i="1"/>
  <c r="W41" i="1"/>
  <c r="X41" i="1" s="1"/>
  <c r="AH38" i="1"/>
  <c r="L41" i="1"/>
  <c r="U41" i="1" s="1"/>
  <c r="F41" i="1"/>
  <c r="CK40" i="1"/>
  <c r="CJ40" i="1"/>
  <c r="CI40" i="1"/>
  <c r="CH40" i="1"/>
  <c r="CG40" i="1"/>
  <c r="CF40" i="1"/>
  <c r="CE40" i="1"/>
  <c r="CD40" i="1"/>
  <c r="CC40" i="1"/>
  <c r="CB40" i="1"/>
  <c r="BV40" i="1"/>
  <c r="BU40" i="1"/>
  <c r="BT40" i="1"/>
  <c r="BS40" i="1"/>
  <c r="BR40" i="1"/>
  <c r="BQ40" i="1"/>
  <c r="BP40" i="1"/>
  <c r="BO40" i="1"/>
  <c r="BN40" i="1"/>
  <c r="BM40" i="1"/>
  <c r="BA40" i="1"/>
  <c r="AZ40" i="1"/>
  <c r="AY40" i="1"/>
  <c r="AX40" i="1"/>
  <c r="AH40" i="1"/>
  <c r="W40" i="1"/>
  <c r="X40" i="1" s="1"/>
  <c r="AH37" i="1"/>
  <c r="L40" i="1"/>
  <c r="U40" i="1" s="1"/>
  <c r="F40" i="1"/>
  <c r="CK39" i="1"/>
  <c r="CJ39" i="1"/>
  <c r="CI39" i="1"/>
  <c r="CH39" i="1"/>
  <c r="CG39" i="1"/>
  <c r="CF39" i="1"/>
  <c r="CE39" i="1"/>
  <c r="CD39" i="1"/>
  <c r="CC39" i="1"/>
  <c r="CB39" i="1"/>
  <c r="BV39" i="1"/>
  <c r="BU39" i="1"/>
  <c r="BT39" i="1"/>
  <c r="BS39" i="1"/>
  <c r="BR39" i="1"/>
  <c r="BQ39" i="1"/>
  <c r="BP39" i="1"/>
  <c r="BO39" i="1"/>
  <c r="BN39" i="1"/>
  <c r="BM39" i="1"/>
  <c r="BA39" i="1"/>
  <c r="AZ39" i="1"/>
  <c r="AY39" i="1"/>
  <c r="AX39" i="1"/>
  <c r="W39" i="1"/>
  <c r="X39" i="1" s="1"/>
  <c r="L39" i="1"/>
  <c r="U39" i="1" s="1"/>
  <c r="F39" i="1"/>
  <c r="CK38" i="1"/>
  <c r="CJ38" i="1"/>
  <c r="CI38" i="1"/>
  <c r="CH38" i="1"/>
  <c r="CG38" i="1"/>
  <c r="CF38" i="1"/>
  <c r="CE38" i="1"/>
  <c r="CD38" i="1"/>
  <c r="CC38" i="1"/>
  <c r="CB38" i="1"/>
  <c r="BA38" i="1"/>
  <c r="AZ38" i="1"/>
  <c r="AY38" i="1"/>
  <c r="AX38" i="1"/>
  <c r="W38" i="1"/>
  <c r="X38" i="1" s="1"/>
  <c r="U38" i="1"/>
  <c r="CK37" i="1"/>
  <c r="CI37" i="1"/>
  <c r="CG37" i="1"/>
  <c r="CF37" i="1"/>
  <c r="CE37" i="1"/>
  <c r="CD37" i="1"/>
  <c r="CC37" i="1"/>
  <c r="CB37" i="1"/>
  <c r="BV37" i="1"/>
  <c r="BU37" i="1"/>
  <c r="BT37" i="1"/>
  <c r="BQ37" i="1"/>
  <c r="BP37" i="1"/>
  <c r="BO37" i="1"/>
  <c r="BN37" i="1"/>
  <c r="BM37" i="1"/>
  <c r="BA37" i="1"/>
  <c r="AZ37" i="1"/>
  <c r="AY37" i="1"/>
  <c r="W37" i="1"/>
  <c r="X37" i="1" s="1"/>
  <c r="BA36" i="1"/>
  <c r="AZ36" i="1"/>
  <c r="AY36" i="1"/>
  <c r="AX36" i="1"/>
  <c r="AH36" i="1"/>
  <c r="W36" i="1"/>
  <c r="X36" i="1" s="1"/>
  <c r="U36" i="1"/>
  <c r="CK35" i="1"/>
  <c r="CI35" i="1"/>
  <c r="CG35" i="1"/>
  <c r="CF35" i="1"/>
  <c r="CE35" i="1"/>
  <c r="CD35" i="1"/>
  <c r="CC35" i="1"/>
  <c r="CB35" i="1"/>
  <c r="BV35" i="1"/>
  <c r="BU35" i="1"/>
  <c r="BT35" i="1"/>
  <c r="BQ35" i="1"/>
  <c r="BP35" i="1"/>
  <c r="BO35" i="1"/>
  <c r="BN35" i="1"/>
  <c r="BM35" i="1"/>
  <c r="BA35" i="1"/>
  <c r="AZ35" i="1"/>
  <c r="AY35" i="1"/>
  <c r="AH35" i="1"/>
  <c r="AG35" i="1" a="1"/>
  <c r="AG35" i="1" s="1"/>
  <c r="AF35" i="1" a="1"/>
  <c r="AF35" i="1" s="1"/>
  <c r="AE35" i="1"/>
  <c r="AD35" i="1"/>
  <c r="AC35" i="1"/>
  <c r="AB35" i="1"/>
  <c r="AA35" i="1"/>
  <c r="Z35" i="1" a="1"/>
  <c r="Z35" i="1" s="1"/>
  <c r="Y35" i="1" a="1"/>
  <c r="Y35" i="1" s="1"/>
  <c r="W35" i="1"/>
  <c r="X35" i="1" s="1"/>
  <c r="S35" i="1"/>
  <c r="J35" i="1"/>
  <c r="CX34" i="1"/>
  <c r="CK34" i="1"/>
  <c r="CJ34" i="1"/>
  <c r="CI34" i="1"/>
  <c r="CH34" i="1"/>
  <c r="CG34" i="1"/>
  <c r="CF34" i="1"/>
  <c r="CE34" i="1"/>
  <c r="CD34" i="1"/>
  <c r="CC34" i="1"/>
  <c r="CB34" i="1"/>
  <c r="BV34" i="1"/>
  <c r="BU34" i="1"/>
  <c r="BT34" i="1"/>
  <c r="BS34" i="1"/>
  <c r="BR34" i="1"/>
  <c r="BQ34" i="1"/>
  <c r="BP34" i="1"/>
  <c r="BO34" i="1"/>
  <c r="BN34" i="1"/>
  <c r="BM34" i="1"/>
  <c r="BA34" i="1"/>
  <c r="AZ34" i="1"/>
  <c r="AY34" i="1"/>
  <c r="AX34" i="1"/>
  <c r="AS34" i="1"/>
  <c r="AR34" i="1"/>
  <c r="W34" i="1"/>
  <c r="X34" i="1" s="1"/>
  <c r="R34" i="1"/>
  <c r="R35" i="1" s="1"/>
  <c r="K34" i="1"/>
  <c r="K35" i="1" s="1"/>
  <c r="F34" i="1"/>
  <c r="CK33" i="1"/>
  <c r="CH33" i="1"/>
  <c r="CF33" i="1"/>
  <c r="CD33" i="1"/>
  <c r="CC33" i="1"/>
  <c r="AH33" i="1"/>
  <c r="W33" i="1"/>
  <c r="X33" i="1" s="1"/>
  <c r="F33" i="1"/>
  <c r="W32" i="1"/>
  <c r="X32" i="1" s="1"/>
  <c r="L32" i="1"/>
  <c r="U32" i="1" s="1"/>
  <c r="F32" i="1"/>
  <c r="CK31" i="1"/>
  <c r="CJ31" i="1"/>
  <c r="CI31" i="1"/>
  <c r="CH31" i="1"/>
  <c r="CG31" i="1"/>
  <c r="CF31" i="1"/>
  <c r="CE31" i="1"/>
  <c r="CD31" i="1"/>
  <c r="CC31" i="1"/>
  <c r="CB31" i="1"/>
  <c r="BV31" i="1"/>
  <c r="BU31" i="1"/>
  <c r="BT31" i="1"/>
  <c r="BS31" i="1"/>
  <c r="BR31" i="1"/>
  <c r="BQ31" i="1"/>
  <c r="BP31" i="1"/>
  <c r="BO31" i="1"/>
  <c r="BN31" i="1"/>
  <c r="BM31" i="1"/>
  <c r="BA31" i="1"/>
  <c r="AZ31" i="1"/>
  <c r="AY31" i="1"/>
  <c r="AX31" i="1"/>
  <c r="AS31" i="1"/>
  <c r="AR31" i="1"/>
  <c r="W31" i="1"/>
  <c r="X31" i="1" s="1"/>
  <c r="L31" i="1"/>
  <c r="U31" i="1" s="1"/>
  <c r="F31" i="1"/>
  <c r="CK30" i="1"/>
  <c r="CJ30" i="1"/>
  <c r="CI30" i="1"/>
  <c r="CH30" i="1"/>
  <c r="CG30" i="1"/>
  <c r="CF30" i="1"/>
  <c r="CE30" i="1"/>
  <c r="CD30" i="1"/>
  <c r="CC30" i="1"/>
  <c r="CB30" i="1"/>
  <c r="BV30" i="1"/>
  <c r="BU30" i="1"/>
  <c r="BT30" i="1"/>
  <c r="BS30" i="1"/>
  <c r="BR30" i="1"/>
  <c r="BQ30" i="1"/>
  <c r="BP30" i="1"/>
  <c r="BO30" i="1"/>
  <c r="BN30" i="1"/>
  <c r="BM30" i="1"/>
  <c r="BA30" i="1"/>
  <c r="AZ30" i="1"/>
  <c r="AY30" i="1"/>
  <c r="AX30" i="1"/>
  <c r="AS30" i="1"/>
  <c r="AR30" i="1"/>
  <c r="AH30" i="1"/>
  <c r="W30" i="1"/>
  <c r="X30" i="1" s="1"/>
  <c r="L30" i="1"/>
  <c r="U30" i="1" s="1"/>
  <c r="F30" i="1"/>
  <c r="CK29" i="1"/>
  <c r="CJ29" i="1"/>
  <c r="CI29" i="1"/>
  <c r="CH29" i="1"/>
  <c r="CG29" i="1"/>
  <c r="CF29" i="1"/>
  <c r="CE29" i="1"/>
  <c r="CD29" i="1"/>
  <c r="CC29" i="1"/>
  <c r="CB29" i="1"/>
  <c r="BV29" i="1"/>
  <c r="BU29" i="1"/>
  <c r="BT29" i="1"/>
  <c r="BS29" i="1"/>
  <c r="BR29" i="1"/>
  <c r="BQ29" i="1"/>
  <c r="BP29" i="1"/>
  <c r="BO29" i="1"/>
  <c r="BN29" i="1"/>
  <c r="BM29" i="1"/>
  <c r="BA29" i="1"/>
  <c r="AZ29" i="1"/>
  <c r="AY29" i="1"/>
  <c r="AX29" i="1"/>
  <c r="AS29" i="1"/>
  <c r="AR29" i="1"/>
  <c r="AH29" i="1"/>
  <c r="W29" i="1"/>
  <c r="X29" i="1" s="1"/>
  <c r="L29" i="1"/>
  <c r="U29" i="1" s="1"/>
  <c r="F29" i="1"/>
  <c r="CK28" i="1"/>
  <c r="CJ28" i="1"/>
  <c r="CI28" i="1"/>
  <c r="CH28" i="1"/>
  <c r="CG28" i="1"/>
  <c r="CF28" i="1"/>
  <c r="CE28" i="1"/>
  <c r="CD28" i="1"/>
  <c r="CC28" i="1"/>
  <c r="CB28" i="1"/>
  <c r="BV28" i="1"/>
  <c r="BU28" i="1"/>
  <c r="BT28" i="1"/>
  <c r="BS28" i="1"/>
  <c r="BR28" i="1"/>
  <c r="BQ28" i="1"/>
  <c r="BP28" i="1"/>
  <c r="BO28" i="1"/>
  <c r="BN28" i="1"/>
  <c r="BM28" i="1"/>
  <c r="BA28" i="1"/>
  <c r="AZ28" i="1"/>
  <c r="AY28" i="1"/>
  <c r="AX28" i="1"/>
  <c r="AS28" i="1"/>
  <c r="AR28" i="1"/>
  <c r="AH28" i="1"/>
  <c r="W28" i="1"/>
  <c r="X28" i="1" s="1"/>
  <c r="L28" i="1"/>
  <c r="U28" i="1" s="1"/>
  <c r="F28" i="1"/>
  <c r="CK27" i="1"/>
  <c r="CJ27" i="1"/>
  <c r="CI27" i="1"/>
  <c r="CH27" i="1"/>
  <c r="CG27" i="1"/>
  <c r="CF27" i="1"/>
  <c r="CE27" i="1"/>
  <c r="CD27" i="1"/>
  <c r="CC27" i="1"/>
  <c r="CB27" i="1"/>
  <c r="BV27" i="1"/>
  <c r="BU27" i="1"/>
  <c r="BT27" i="1"/>
  <c r="BS27" i="1"/>
  <c r="BR27" i="1"/>
  <c r="BQ27" i="1"/>
  <c r="BP27" i="1"/>
  <c r="BO27" i="1"/>
  <c r="BN27" i="1"/>
  <c r="BM27" i="1"/>
  <c r="BA27" i="1"/>
  <c r="AZ27" i="1"/>
  <c r="AY27" i="1"/>
  <c r="AX27" i="1"/>
  <c r="AS27" i="1"/>
  <c r="AR27" i="1"/>
  <c r="AH27" i="1"/>
  <c r="W27" i="1"/>
  <c r="X27" i="1" s="1"/>
  <c r="L27" i="1"/>
  <c r="U27" i="1" s="1"/>
  <c r="F27" i="1"/>
  <c r="CK26" i="1"/>
  <c r="CJ26" i="1"/>
  <c r="CI26" i="1"/>
  <c r="CH26" i="1"/>
  <c r="CG26" i="1"/>
  <c r="CF26" i="1"/>
  <c r="CE26" i="1"/>
  <c r="CD26" i="1"/>
  <c r="CC26" i="1"/>
  <c r="CB26" i="1"/>
  <c r="BV26" i="1"/>
  <c r="BU26" i="1"/>
  <c r="BT26" i="1"/>
  <c r="BS26" i="1"/>
  <c r="BR26" i="1"/>
  <c r="BQ26" i="1"/>
  <c r="BP26" i="1"/>
  <c r="BO26" i="1"/>
  <c r="BN26" i="1"/>
  <c r="BM26" i="1"/>
  <c r="BA26" i="1"/>
  <c r="AZ26" i="1"/>
  <c r="AY26" i="1"/>
  <c r="AX26" i="1"/>
  <c r="AS26" i="1"/>
  <c r="AR26" i="1"/>
  <c r="AH26" i="1"/>
  <c r="W26" i="1"/>
  <c r="X26" i="1" s="1"/>
  <c r="BV25" i="1"/>
  <c r="BU25" i="1"/>
  <c r="BT25" i="1"/>
  <c r="BS25" i="1"/>
  <c r="BR25" i="1"/>
  <c r="BQ25" i="1"/>
  <c r="BP25" i="1"/>
  <c r="BO25" i="1"/>
  <c r="BN25" i="1"/>
  <c r="BM25" i="1"/>
  <c r="BA25" i="1"/>
  <c r="AZ25" i="1"/>
  <c r="AY25" i="1"/>
  <c r="AX25" i="1"/>
  <c r="AH25" i="1"/>
  <c r="W25" i="1"/>
  <c r="X25" i="1" s="1"/>
  <c r="U25" i="1"/>
  <c r="BV24" i="1"/>
  <c r="BU24" i="1"/>
  <c r="BT24" i="1"/>
  <c r="BS24" i="1"/>
  <c r="BR24" i="1"/>
  <c r="BQ24" i="1"/>
  <c r="BP24" i="1"/>
  <c r="BO24" i="1"/>
  <c r="BN24" i="1"/>
  <c r="BM24" i="1"/>
  <c r="BA24" i="1"/>
  <c r="AZ24" i="1"/>
  <c r="AY24" i="1"/>
  <c r="AX24" i="1"/>
  <c r="AH24" i="1"/>
  <c r="W24" i="1"/>
  <c r="X24" i="1" s="1"/>
  <c r="U24" i="1"/>
  <c r="BA23" i="1"/>
  <c r="AZ23" i="1"/>
  <c r="AY23" i="1"/>
  <c r="AX23" i="1"/>
  <c r="AH23" i="1"/>
  <c r="W23" i="1"/>
  <c r="X23" i="1" s="1"/>
  <c r="U23" i="1"/>
  <c r="CK22" i="1"/>
  <c r="CI22" i="1"/>
  <c r="CG22" i="1"/>
  <c r="CF22" i="1"/>
  <c r="CE22" i="1"/>
  <c r="CD22" i="1"/>
  <c r="CC22" i="1"/>
  <c r="CB22" i="1"/>
  <c r="BV22" i="1"/>
  <c r="BU22" i="1"/>
  <c r="BT22" i="1"/>
  <c r="BQ22" i="1"/>
  <c r="BP22" i="1"/>
  <c r="BO22" i="1"/>
  <c r="BN22" i="1"/>
  <c r="BM22" i="1"/>
  <c r="BA22" i="1"/>
  <c r="AZ22" i="1"/>
  <c r="AY22" i="1"/>
  <c r="AH22" i="1"/>
  <c r="AG22" i="1" a="1"/>
  <c r="AG22" i="1" s="1"/>
  <c r="AF22" i="1" a="1"/>
  <c r="AF22" i="1" s="1"/>
  <c r="AE22" i="1"/>
  <c r="AE37" i="1" s="1"/>
  <c r="AE42" i="1" s="1" a="1"/>
  <c r="AE42" i="1" s="1"/>
  <c r="AE44" i="1" s="1"/>
  <c r="AE46" i="1" s="1"/>
  <c r="AD22" i="1"/>
  <c r="AD37" i="1" s="1"/>
  <c r="AD42" i="1" s="1" a="1"/>
  <c r="AD42" i="1" s="1"/>
  <c r="AD44" i="1" s="1"/>
  <c r="AD46" i="1" s="1"/>
  <c r="AC22" i="1"/>
  <c r="AC37" i="1" s="1"/>
  <c r="AC42" i="1" s="1" a="1"/>
  <c r="AC42" i="1" s="1"/>
  <c r="AC44" i="1" s="1"/>
  <c r="AC46" i="1" s="1"/>
  <c r="AB22" i="1"/>
  <c r="AB37" i="1" s="1"/>
  <c r="AB42" i="1" s="1" a="1"/>
  <c r="AB42" i="1" s="1"/>
  <c r="AB44" i="1" s="1"/>
  <c r="AB46" i="1" s="1"/>
  <c r="AA22" i="1"/>
  <c r="AA37" i="1" s="1"/>
  <c r="AA42" i="1" s="1" a="1"/>
  <c r="AA42" i="1" s="1"/>
  <c r="AA44" i="1" s="1"/>
  <c r="AA46" i="1" s="1"/>
  <c r="Z22" i="1" a="1"/>
  <c r="Z22" i="1" s="1"/>
  <c r="Y22" i="1" a="1"/>
  <c r="Y22" i="1" s="1"/>
  <c r="W22" i="1"/>
  <c r="X22" i="1" s="1"/>
  <c r="S22" i="1"/>
  <c r="S37" i="1" s="1"/>
  <c r="S42" i="1" s="1" a="1"/>
  <c r="S42" i="1" s="1"/>
  <c r="S44" i="1" s="1"/>
  <c r="S46" i="1" s="1"/>
  <c r="R22" i="1"/>
  <c r="K22" i="1"/>
  <c r="J22" i="1"/>
  <c r="J37" i="1" s="1"/>
  <c r="J42" i="1" s="1" a="1"/>
  <c r="J42" i="1" s="1"/>
  <c r="J44" i="1" s="1"/>
  <c r="CK21" i="1"/>
  <c r="CJ21" i="1"/>
  <c r="CI21" i="1"/>
  <c r="CH21" i="1"/>
  <c r="CG21" i="1"/>
  <c r="CF21" i="1"/>
  <c r="CE21" i="1"/>
  <c r="CD21" i="1"/>
  <c r="CC21" i="1"/>
  <c r="CB21" i="1"/>
  <c r="BV21" i="1"/>
  <c r="BU21" i="1"/>
  <c r="BT21" i="1"/>
  <c r="BS21" i="1"/>
  <c r="BR21" i="1"/>
  <c r="BQ21" i="1"/>
  <c r="BP21" i="1"/>
  <c r="BO21" i="1"/>
  <c r="BN21" i="1"/>
  <c r="BM21" i="1"/>
  <c r="BA21" i="1"/>
  <c r="AZ21" i="1"/>
  <c r="AY21" i="1"/>
  <c r="AX21" i="1"/>
  <c r="AH21" i="1"/>
  <c r="W21" i="1"/>
  <c r="X21" i="1" s="1"/>
  <c r="L21" i="1"/>
  <c r="U21" i="1" s="1"/>
  <c r="F21" i="1"/>
  <c r="CK20" i="1"/>
  <c r="CJ20" i="1"/>
  <c r="CI20" i="1"/>
  <c r="CH20" i="1"/>
  <c r="CG20" i="1"/>
  <c r="CF20" i="1"/>
  <c r="CE20" i="1"/>
  <c r="CD20" i="1"/>
  <c r="CC20" i="1"/>
  <c r="CB20" i="1"/>
  <c r="BV20" i="1"/>
  <c r="BU20" i="1"/>
  <c r="BT20" i="1"/>
  <c r="BS20" i="1"/>
  <c r="BR20" i="1"/>
  <c r="BQ20" i="1"/>
  <c r="BP20" i="1"/>
  <c r="BO20" i="1"/>
  <c r="BN20" i="1"/>
  <c r="BM20" i="1"/>
  <c r="BA20" i="1"/>
  <c r="AZ20" i="1"/>
  <c r="AY20" i="1"/>
  <c r="AX20" i="1"/>
  <c r="AH20" i="1"/>
  <c r="W20" i="1"/>
  <c r="X20" i="1" s="1"/>
  <c r="AH18" i="1"/>
  <c r="BP17" i="1"/>
  <c r="AH17" i="1"/>
  <c r="CK16" i="1"/>
  <c r="CJ16" i="1"/>
  <c r="CI16" i="1"/>
  <c r="CH16" i="1"/>
  <c r="CG16" i="1"/>
  <c r="Z16" i="1"/>
  <c r="Y16" i="1"/>
  <c r="N16" i="1"/>
  <c r="M16" i="1"/>
  <c r="L16" i="1"/>
  <c r="O16" i="1" s="1"/>
  <c r="I16" i="1"/>
  <c r="L65" i="1" l="1" a="1"/>
  <c r="L65" i="1" s="1"/>
  <c r="AC52" i="1"/>
  <c r="AC59" i="1" s="1"/>
  <c r="AB52" i="1"/>
  <c r="AA52" i="1"/>
  <c r="S52" i="1"/>
  <c r="N72" i="4"/>
  <c r="E77" i="4" a="1"/>
  <c r="E77" i="4" s="1"/>
  <c r="Q76" i="4"/>
  <c r="O76" i="4"/>
  <c r="O88" i="4"/>
  <c r="Q88" i="4"/>
  <c r="O64" i="4"/>
  <c r="O65" i="1"/>
  <c r="AH62" i="1" s="1"/>
  <c r="G89" i="4" a="1"/>
  <c r="G89" i="4" s="1"/>
  <c r="G94" i="4" s="1"/>
  <c r="P85" i="4"/>
  <c r="P88" i="4" s="1"/>
  <c r="E89" i="4" a="1"/>
  <c r="E89" i="4" s="1"/>
  <c r="E94" i="4" s="1"/>
  <c r="N85" i="4"/>
  <c r="N88" i="4" s="1"/>
  <c r="L76" i="4"/>
  <c r="P66" i="4"/>
  <c r="P76" i="4" s="1"/>
  <c r="N66" i="4"/>
  <c r="N76" i="4" s="1"/>
  <c r="W61" i="4"/>
  <c r="P61" i="4"/>
  <c r="H65" i="4" a="1"/>
  <c r="H65" i="4" s="1"/>
  <c r="Q59" i="4"/>
  <c r="Q64" i="4" s="1"/>
  <c r="X59" i="4"/>
  <c r="X60" i="4" s="1"/>
  <c r="P57" i="4"/>
  <c r="P48" i="4"/>
  <c r="P64" i="4" s="1"/>
  <c r="E65" i="4" a="1"/>
  <c r="E65" i="4" s="1"/>
  <c r="N48" i="4"/>
  <c r="N64" i="4" s="1"/>
  <c r="W31" i="4"/>
  <c r="P31" i="4"/>
  <c r="P25" i="4"/>
  <c r="I25" i="4"/>
  <c r="I28" i="4"/>
  <c r="P14" i="4"/>
  <c r="Q8" i="4"/>
  <c r="Q34" i="4" s="1"/>
  <c r="Q44" i="4" s="1"/>
  <c r="H35" i="4"/>
  <c r="H45" i="4" s="1"/>
  <c r="H47" i="4" s="1" a="1"/>
  <c r="H47" i="4" s="1"/>
  <c r="Q46" i="4" s="1"/>
  <c r="O70" i="3"/>
  <c r="Y70" i="3"/>
  <c r="AB70" i="3"/>
  <c r="AQ70" i="3"/>
  <c r="AX69" i="3"/>
  <c r="W69" i="3"/>
  <c r="M69" i="3"/>
  <c r="BX68" i="3"/>
  <c r="AY68" i="3"/>
  <c r="AS68" i="3"/>
  <c r="AP68" i="3"/>
  <c r="AA68" i="3"/>
  <c r="X68" i="3"/>
  <c r="N68" i="3"/>
  <c r="AW68" i="3"/>
  <c r="AO68" i="3"/>
  <c r="V68" i="3"/>
  <c r="L68" i="3"/>
  <c r="J68" i="3"/>
  <c r="AS66" i="3"/>
  <c r="X66" i="3"/>
  <c r="N66" i="3"/>
  <c r="AA66" i="3"/>
  <c r="AP66" i="3"/>
  <c r="BX66" i="3"/>
  <c r="AY66" i="3"/>
  <c r="AO66" i="3"/>
  <c r="V66" i="3"/>
  <c r="L66" i="3"/>
  <c r="J66" i="3"/>
  <c r="AW66" i="3"/>
  <c r="AS65" i="3"/>
  <c r="BX65" i="3"/>
  <c r="AY65" i="3"/>
  <c r="AP65" i="3"/>
  <c r="AA65" i="3"/>
  <c r="X65" i="3"/>
  <c r="N65" i="3"/>
  <c r="AW65" i="3"/>
  <c r="J65" i="3"/>
  <c r="AO65" i="3"/>
  <c r="V65" i="3"/>
  <c r="L65" i="3"/>
  <c r="AA64" i="3"/>
  <c r="N64" i="3"/>
  <c r="BX64" i="3"/>
  <c r="AY64" i="3"/>
  <c r="AS64" i="3"/>
  <c r="AP64" i="3"/>
  <c r="BE36" i="3"/>
  <c r="BE46" i="3" s="1"/>
  <c r="X64" i="3"/>
  <c r="V64" i="3"/>
  <c r="L64" i="3"/>
  <c r="AW64" i="3"/>
  <c r="J64" i="3"/>
  <c r="AO64" i="3"/>
  <c r="X63" i="3"/>
  <c r="AS63" i="3"/>
  <c r="AP63" i="3"/>
  <c r="N63" i="3"/>
  <c r="AA63" i="3"/>
  <c r="BX63" i="3"/>
  <c r="AY63" i="3"/>
  <c r="AW63" i="3"/>
  <c r="V63" i="3"/>
  <c r="AO63" i="3"/>
  <c r="L63" i="3"/>
  <c r="J63" i="3"/>
  <c r="AA61" i="3"/>
  <c r="AY61" i="3"/>
  <c r="AP61" i="3"/>
  <c r="AS61" i="3"/>
  <c r="BX61" i="3"/>
  <c r="N61" i="3"/>
  <c r="X61" i="3"/>
  <c r="V61" i="3"/>
  <c r="L61" i="3"/>
  <c r="J61" i="3"/>
  <c r="AW61" i="3"/>
  <c r="AO61" i="3"/>
  <c r="H70" i="3" a="1"/>
  <c r="H70" i="3" s="1"/>
  <c r="BX60" i="3"/>
  <c r="AY60" i="3"/>
  <c r="AS60" i="3"/>
  <c r="AP60" i="3"/>
  <c r="AA60" i="3"/>
  <c r="X60" i="3"/>
  <c r="N60" i="3"/>
  <c r="F70" i="3" a="1"/>
  <c r="F70" i="3" s="1"/>
  <c r="AW60" i="3"/>
  <c r="AO60" i="3"/>
  <c r="V60" i="3"/>
  <c r="L60" i="3"/>
  <c r="J60" i="3"/>
  <c r="O57" i="3"/>
  <c r="Y57" i="3"/>
  <c r="AB57" i="3"/>
  <c r="AQ57" i="3"/>
  <c r="I72" i="3"/>
  <c r="G72" i="3"/>
  <c r="AX56" i="3"/>
  <c r="W56" i="3"/>
  <c r="M56" i="3"/>
  <c r="AS55" i="3"/>
  <c r="AP55" i="3"/>
  <c r="AA55" i="3"/>
  <c r="X55" i="3"/>
  <c r="BX55" i="3"/>
  <c r="AY55" i="3"/>
  <c r="N55" i="3"/>
  <c r="AO55" i="3"/>
  <c r="AW55" i="3"/>
  <c r="V55" i="3"/>
  <c r="L55" i="3"/>
  <c r="J55" i="3"/>
  <c r="AS54" i="3"/>
  <c r="X54" i="3"/>
  <c r="N54" i="3"/>
  <c r="BX54" i="3"/>
  <c r="AY54" i="3"/>
  <c r="BC23" i="3"/>
  <c r="AP54" i="3"/>
  <c r="AA54" i="3"/>
  <c r="BX53" i="3"/>
  <c r="BE53" i="3"/>
  <c r="AY53" i="3"/>
  <c r="AS53" i="3"/>
  <c r="AP53" i="3"/>
  <c r="AA53" i="3"/>
  <c r="X53" i="3"/>
  <c r="N53" i="3"/>
  <c r="L53" i="3"/>
  <c r="J53" i="3"/>
  <c r="AW53" i="3"/>
  <c r="AO53" i="3"/>
  <c r="V53" i="3"/>
  <c r="N52" i="3"/>
  <c r="H57" i="3" a="1"/>
  <c r="H57" i="3" s="1"/>
  <c r="BX52" i="3"/>
  <c r="AY52" i="3"/>
  <c r="AS52" i="3"/>
  <c r="AP52" i="3"/>
  <c r="AA52" i="3"/>
  <c r="X52" i="3"/>
  <c r="AO52" i="3"/>
  <c r="V52" i="3"/>
  <c r="AW52" i="3"/>
  <c r="L52" i="3"/>
  <c r="J52" i="3"/>
  <c r="AA51" i="3"/>
  <c r="X51" i="3"/>
  <c r="N51" i="3"/>
  <c r="AS51" i="3"/>
  <c r="AP51" i="3"/>
  <c r="V51" i="3"/>
  <c r="J51" i="3"/>
  <c r="L51" i="3"/>
  <c r="AO51" i="3"/>
  <c r="AX46" i="3"/>
  <c r="W46" i="3"/>
  <c r="M46" i="3"/>
  <c r="O44" i="3"/>
  <c r="Y44" i="3"/>
  <c r="AB44" i="3"/>
  <c r="AQ44" i="3"/>
  <c r="AZ44" i="3"/>
  <c r="I46" i="3"/>
  <c r="N43" i="3"/>
  <c r="AP43" i="3"/>
  <c r="O74" i="1"/>
  <c r="AH71" i="1" s="1"/>
  <c r="AA43" i="3"/>
  <c r="X43" i="3"/>
  <c r="BX43" i="3"/>
  <c r="AY43" i="3"/>
  <c r="AS43" i="3"/>
  <c r="I74" i="1"/>
  <c r="L43" i="3"/>
  <c r="V43" i="3"/>
  <c r="AW43" i="3"/>
  <c r="J43" i="3"/>
  <c r="AO43" i="3"/>
  <c r="H44" i="3" a="1"/>
  <c r="H44" i="3" s="1"/>
  <c r="BX42" i="3"/>
  <c r="AY42" i="3"/>
  <c r="AS42" i="3"/>
  <c r="AP42" i="3"/>
  <c r="AA42" i="3"/>
  <c r="X42" i="3"/>
  <c r="N42" i="3"/>
  <c r="I72" i="1"/>
  <c r="O72" i="1" s="1"/>
  <c r="AH69" i="1" s="1"/>
  <c r="F46" i="3"/>
  <c r="AO42" i="3"/>
  <c r="BY42" i="3"/>
  <c r="V42" i="3"/>
  <c r="L42" i="3"/>
  <c r="AW42" i="3"/>
  <c r="J42" i="3"/>
  <c r="BF48" i="3"/>
  <c r="BI48" i="3" s="1"/>
  <c r="BI49" i="3" s="1"/>
  <c r="BF54" i="3"/>
  <c r="O36" i="3"/>
  <c r="Y36" i="3"/>
  <c r="AB36" i="3"/>
  <c r="AQ36" i="3"/>
  <c r="AY36" i="3"/>
  <c r="M36" i="3"/>
  <c r="W36" i="3"/>
  <c r="AW36" i="3"/>
  <c r="AA34" i="3"/>
  <c r="BX34" i="3"/>
  <c r="X34" i="3"/>
  <c r="N34" i="3"/>
  <c r="AP34" i="3"/>
  <c r="AY34" i="3"/>
  <c r="AS34" i="3"/>
  <c r="J34" i="3"/>
  <c r="L34" i="3"/>
  <c r="V34" i="3"/>
  <c r="AO34" i="3"/>
  <c r="AW34" i="3"/>
  <c r="AP33" i="3"/>
  <c r="AA33" i="3"/>
  <c r="X33" i="3"/>
  <c r="N33" i="3"/>
  <c r="AY33" i="3"/>
  <c r="BX33" i="3"/>
  <c r="AS33" i="3"/>
  <c r="J33" i="3"/>
  <c r="AO33" i="3"/>
  <c r="V33" i="3"/>
  <c r="AW33" i="3"/>
  <c r="L33" i="3"/>
  <c r="AP32" i="3"/>
  <c r="AS32" i="3"/>
  <c r="AY32" i="3"/>
  <c r="X32" i="3"/>
  <c r="AA32" i="3"/>
  <c r="N32" i="3"/>
  <c r="J32" i="3"/>
  <c r="L32" i="3"/>
  <c r="V32" i="3"/>
  <c r="AW32" i="3"/>
  <c r="AO32" i="3"/>
  <c r="G95" i="4"/>
  <c r="X31" i="3"/>
  <c r="BX31" i="3"/>
  <c r="AY31" i="3"/>
  <c r="AS31" i="3"/>
  <c r="AP31" i="3"/>
  <c r="AA31" i="3"/>
  <c r="N31" i="3"/>
  <c r="AW31" i="3"/>
  <c r="AO31" i="3"/>
  <c r="E95" i="4"/>
  <c r="V31" i="3"/>
  <c r="L31" i="3"/>
  <c r="J31" i="3"/>
  <c r="AS30" i="3"/>
  <c r="AY30" i="3"/>
  <c r="AP30" i="3"/>
  <c r="BX30" i="3"/>
  <c r="AA30" i="3"/>
  <c r="X30" i="3"/>
  <c r="N30" i="3"/>
  <c r="BZ30" i="3"/>
  <c r="AW30" i="3"/>
  <c r="AO30" i="3"/>
  <c r="L30" i="3"/>
  <c r="J30" i="3"/>
  <c r="V30" i="3"/>
  <c r="AA29" i="3"/>
  <c r="BX29" i="3"/>
  <c r="AY29" i="3"/>
  <c r="AS29" i="3"/>
  <c r="AP29" i="3"/>
  <c r="N29" i="3"/>
  <c r="X29" i="3"/>
  <c r="J29" i="3"/>
  <c r="L29" i="3"/>
  <c r="AO29" i="3"/>
  <c r="V29" i="3"/>
  <c r="AW29" i="3"/>
  <c r="AP27" i="3"/>
  <c r="AA27" i="3"/>
  <c r="N27" i="3"/>
  <c r="BX27" i="3"/>
  <c r="AY27" i="3"/>
  <c r="X27" i="3"/>
  <c r="H36" i="3" a="1"/>
  <c r="H36" i="3" s="1"/>
  <c r="AS27" i="3"/>
  <c r="AO27" i="3"/>
  <c r="V27" i="3"/>
  <c r="L27" i="3"/>
  <c r="J27" i="3"/>
  <c r="F36" i="3" a="1"/>
  <c r="F36" i="3" s="1"/>
  <c r="AW27" i="3"/>
  <c r="BI34" i="3"/>
  <c r="BF34" i="3"/>
  <c r="BF50" i="3" s="1"/>
  <c r="O24" i="3"/>
  <c r="Y24" i="3"/>
  <c r="AB24" i="3"/>
  <c r="AQ24" i="3"/>
  <c r="AZ24" i="3"/>
  <c r="I38" i="3"/>
  <c r="M24" i="3"/>
  <c r="W24" i="3"/>
  <c r="G38" i="3"/>
  <c r="AX24" i="3"/>
  <c r="N23" i="3"/>
  <c r="BE30" i="3"/>
  <c r="BE34" i="3" s="1"/>
  <c r="BX23" i="3"/>
  <c r="X23" i="3"/>
  <c r="AA23" i="3"/>
  <c r="AP23" i="3"/>
  <c r="AS23" i="3"/>
  <c r="AY23" i="3"/>
  <c r="L23" i="3"/>
  <c r="AW23" i="3"/>
  <c r="J23" i="3"/>
  <c r="V23" i="3"/>
  <c r="AO23" i="3"/>
  <c r="AY22" i="3"/>
  <c r="AA22" i="3"/>
  <c r="AP22" i="3"/>
  <c r="AS22" i="3"/>
  <c r="BC22" i="3"/>
  <c r="BX22" i="3"/>
  <c r="X22" i="3"/>
  <c r="N22" i="3"/>
  <c r="AO22" i="3"/>
  <c r="AW22" i="3"/>
  <c r="L22" i="3"/>
  <c r="J22" i="3"/>
  <c r="V22" i="3"/>
  <c r="BC21" i="3"/>
  <c r="BX21" i="3"/>
  <c r="AY21" i="3"/>
  <c r="AS21" i="3"/>
  <c r="AP21" i="3"/>
  <c r="N21" i="3"/>
  <c r="AA21" i="3"/>
  <c r="X21" i="3"/>
  <c r="J21" i="3"/>
  <c r="AW21" i="3"/>
  <c r="AO21" i="3"/>
  <c r="V21" i="3"/>
  <c r="L21" i="3"/>
  <c r="BH34" i="3"/>
  <c r="AS20" i="3"/>
  <c r="AP20" i="3"/>
  <c r="AA20" i="3"/>
  <c r="X20" i="3"/>
  <c r="AY20" i="3"/>
  <c r="BX20" i="3"/>
  <c r="N20" i="3"/>
  <c r="J20" i="3"/>
  <c r="BQ20" i="3" s="1"/>
  <c r="AW20" i="3"/>
  <c r="AO20" i="3"/>
  <c r="V20" i="3"/>
  <c r="L20" i="3"/>
  <c r="AA19" i="3"/>
  <c r="AY19" i="3"/>
  <c r="AP19" i="3"/>
  <c r="AS19" i="3"/>
  <c r="N19" i="3"/>
  <c r="X19" i="3"/>
  <c r="BX19" i="3"/>
  <c r="L19" i="3"/>
  <c r="AO19" i="3"/>
  <c r="J19" i="3"/>
  <c r="V19" i="3"/>
  <c r="AW19" i="3"/>
  <c r="N18" i="3"/>
  <c r="X18" i="3"/>
  <c r="AP18" i="3"/>
  <c r="AS18" i="3"/>
  <c r="AY18" i="3"/>
  <c r="BC18" i="3"/>
  <c r="BX18" i="3"/>
  <c r="AA18" i="3"/>
  <c r="BE18" i="3"/>
  <c r="AW18" i="3"/>
  <c r="AO18" i="3"/>
  <c r="V18" i="3"/>
  <c r="L18" i="3"/>
  <c r="J18" i="3"/>
  <c r="BQ18" i="3" s="1"/>
  <c r="AS16" i="3"/>
  <c r="N16" i="3"/>
  <c r="AP16" i="3"/>
  <c r="X16" i="3"/>
  <c r="AA16" i="3"/>
  <c r="BX16" i="3"/>
  <c r="AY16" i="3"/>
  <c r="AO16" i="3"/>
  <c r="AW16" i="3"/>
  <c r="J16" i="3"/>
  <c r="BQ16" i="3" s="1"/>
  <c r="L16" i="3"/>
  <c r="V16" i="3"/>
  <c r="AS15" i="3"/>
  <c r="AY15" i="3"/>
  <c r="BX15" i="3"/>
  <c r="X15" i="3"/>
  <c r="N15" i="3"/>
  <c r="AA15" i="3"/>
  <c r="AP15" i="3"/>
  <c r="AO15" i="3"/>
  <c r="V15" i="3"/>
  <c r="L15" i="3"/>
  <c r="J15" i="3"/>
  <c r="BQ15" i="3" s="1"/>
  <c r="AW15" i="3"/>
  <c r="AS14" i="3"/>
  <c r="X14" i="3"/>
  <c r="AA14" i="3"/>
  <c r="BX14" i="3"/>
  <c r="AP14" i="3"/>
  <c r="AY14" i="3"/>
  <c r="N14" i="3"/>
  <c r="AW14" i="3"/>
  <c r="AO14" i="3"/>
  <c r="V14" i="3"/>
  <c r="L14" i="3"/>
  <c r="J14" i="3"/>
  <c r="BQ14" i="3" s="1"/>
  <c r="BX13" i="3"/>
  <c r="AA13" i="3"/>
  <c r="N13" i="3"/>
  <c r="X13" i="3"/>
  <c r="AS13" i="3"/>
  <c r="AY13" i="3"/>
  <c r="AP13" i="3"/>
  <c r="AO13" i="3"/>
  <c r="AW13" i="3"/>
  <c r="V13" i="3"/>
  <c r="L13" i="3"/>
  <c r="J13" i="3"/>
  <c r="BQ13" i="3" s="1"/>
  <c r="BX12" i="3"/>
  <c r="AY12" i="3"/>
  <c r="AS12" i="3"/>
  <c r="AP12" i="3"/>
  <c r="AA12" i="3"/>
  <c r="X12" i="3"/>
  <c r="N12" i="3"/>
  <c r="H24" i="3" a="1"/>
  <c r="H24" i="3" s="1"/>
  <c r="AW12" i="3"/>
  <c r="V12" i="3"/>
  <c r="L12" i="3"/>
  <c r="J12" i="3"/>
  <c r="BQ12" i="3" s="1"/>
  <c r="AO12" i="3"/>
  <c r="F24" i="3" a="1"/>
  <c r="F24" i="3" s="1"/>
  <c r="CH72" i="1"/>
  <c r="BS72" i="1"/>
  <c r="BS65" i="1"/>
  <c r="CH65" i="1"/>
  <c r="Z65" i="1" a="1"/>
  <c r="Z65" i="1" s="1"/>
  <c r="CJ58" i="1"/>
  <c r="BR58" i="1"/>
  <c r="AX58" i="1"/>
  <c r="AX50" i="1"/>
  <c r="BR50" i="1"/>
  <c r="CJ50" i="1"/>
  <c r="BS50" i="1"/>
  <c r="CH50" i="1"/>
  <c r="L50" i="1" a="1"/>
  <c r="L50" i="1" s="1"/>
  <c r="U50" i="1" s="1"/>
  <c r="U48" i="1"/>
  <c r="AX35" i="1"/>
  <c r="BR35" i="1"/>
  <c r="CJ35" i="1"/>
  <c r="BS35" i="1"/>
  <c r="CH35" i="1"/>
  <c r="L33" i="1"/>
  <c r="U33" i="1" s="1"/>
  <c r="O35" i="1"/>
  <c r="AH32" i="1" s="1"/>
  <c r="L26" i="1"/>
  <c r="I35" i="1" a="1"/>
  <c r="I35" i="1" s="1"/>
  <c r="F26" i="1"/>
  <c r="F35" i="1" s="1" a="1"/>
  <c r="F35" i="1" s="1"/>
  <c r="AB59" i="1"/>
  <c r="AB69" i="1" s="1"/>
  <c r="AB61" i="1"/>
  <c r="AA59" i="1"/>
  <c r="AA69" i="1" s="1"/>
  <c r="AA61" i="1"/>
  <c r="CJ22" i="1"/>
  <c r="Z37" i="1"/>
  <c r="AX22" i="1"/>
  <c r="BR22" i="1"/>
  <c r="CH22" i="1"/>
  <c r="BS22" i="1"/>
  <c r="Y37" i="1"/>
  <c r="S59" i="1"/>
  <c r="S61" i="1"/>
  <c r="J46" i="1"/>
  <c r="J52" i="1" s="1"/>
  <c r="F8" i="4"/>
  <c r="O22" i="1" a="1"/>
  <c r="O22" i="1" s="1"/>
  <c r="L20" i="1"/>
  <c r="I22" i="1" a="1"/>
  <c r="I22" i="1" s="1"/>
  <c r="F20" i="1"/>
  <c r="F22" i="1" s="1" a="1"/>
  <c r="F22" i="1" s="1"/>
  <c r="AG37" i="1"/>
  <c r="AG42" i="1" s="1" a="1"/>
  <c r="AG42" i="1" s="1"/>
  <c r="AG44" i="1" s="1"/>
  <c r="AG46" i="1" s="1"/>
  <c r="AG52" i="1" s="1"/>
  <c r="AG59" i="1" s="1" a="1"/>
  <c r="AG59" i="1" s="1"/>
  <c r="AF37" i="1"/>
  <c r="AF42" i="1" s="1" a="1"/>
  <c r="AF42" i="1" s="1"/>
  <c r="AF44" i="1" s="1"/>
  <c r="AF46" i="1" s="1"/>
  <c r="AF52" i="1" s="1"/>
  <c r="AF59" i="1" s="1" a="1"/>
  <c r="AF59" i="1" s="1"/>
  <c r="AE52" i="1"/>
  <c r="AE59" i="1" s="1"/>
  <c r="AD52" i="1"/>
  <c r="AD59" i="1" s="1"/>
  <c r="R37" i="1"/>
  <c r="R42" i="1" s="1" a="1"/>
  <c r="R42" i="1" s="1"/>
  <c r="R44" i="1" s="1"/>
  <c r="R46" i="1" s="1"/>
  <c r="R52" i="1" s="1"/>
  <c r="K37" i="1"/>
  <c r="K42" i="1" s="1" a="1"/>
  <c r="K42" i="1" s="1"/>
  <c r="K44" i="1" s="1"/>
  <c r="K46" i="1" s="1"/>
  <c r="K52" i="1" s="1"/>
  <c r="J59" i="1" l="1"/>
  <c r="J69" i="1" s="1"/>
  <c r="J61" i="1"/>
  <c r="BJ34" i="3"/>
  <c r="I37" i="1"/>
  <c r="I42" i="1" s="1" a="1"/>
  <c r="I42" i="1" s="1"/>
  <c r="I44" i="1" s="1"/>
  <c r="F37" i="1"/>
  <c r="F42" i="1" s="1" a="1"/>
  <c r="F42" i="1" s="1"/>
  <c r="F44" i="1" s="1"/>
  <c r="F46" i="1" s="1"/>
  <c r="F52" i="1" s="1"/>
  <c r="J64" i="4"/>
  <c r="N69" i="3"/>
  <c r="X69" i="3"/>
  <c r="AA69" i="3"/>
  <c r="AP69" i="3"/>
  <c r="AS69" i="3"/>
  <c r="AV69" i="3"/>
  <c r="BB38" i="3" s="1"/>
  <c r="AY69" i="3"/>
  <c r="BX69" i="3"/>
  <c r="J69" i="3"/>
  <c r="L69" i="3"/>
  <c r="V69" i="3"/>
  <c r="AO69" i="3"/>
  <c r="AW69" i="3"/>
  <c r="O71" i="3"/>
  <c r="Y71" i="3"/>
  <c r="AB71" i="3"/>
  <c r="AQ71" i="3"/>
  <c r="AZ71" i="3"/>
  <c r="M71" i="3"/>
  <c r="W71" i="3"/>
  <c r="AX71" i="3"/>
  <c r="G74" i="3"/>
  <c r="BC8" i="3" s="1"/>
  <c r="N56" i="3"/>
  <c r="X56" i="3"/>
  <c r="AA56" i="3"/>
  <c r="AP56" i="3"/>
  <c r="AS56" i="3"/>
  <c r="AY56" i="3"/>
  <c r="BX56" i="3"/>
  <c r="H72" i="3"/>
  <c r="J56" i="3"/>
  <c r="L56" i="3"/>
  <c r="V56" i="3"/>
  <c r="AO56" i="3"/>
  <c r="AW56" i="3"/>
  <c r="F72" i="3"/>
  <c r="F74" i="3" s="1"/>
  <c r="O46" i="3"/>
  <c r="Y46" i="3"/>
  <c r="AB46" i="3"/>
  <c r="AQ46" i="3"/>
  <c r="AZ46" i="3"/>
  <c r="I74" i="3"/>
  <c r="BC4" i="3" s="1"/>
  <c r="N44" i="3"/>
  <c r="X44" i="3"/>
  <c r="AA44" i="3"/>
  <c r="AP44" i="3"/>
  <c r="AS44" i="3"/>
  <c r="AY44" i="3"/>
  <c r="BX44" i="3"/>
  <c r="H46" i="3"/>
  <c r="J46" i="3"/>
  <c r="L46" i="3"/>
  <c r="V46" i="3"/>
  <c r="AO46" i="3"/>
  <c r="AW46" i="3"/>
  <c r="BZ42" i="3"/>
  <c r="BY48" i="3"/>
  <c r="BY49" i="3" s="1"/>
  <c r="BY51" i="3" s="1"/>
  <c r="BY53" i="3" s="1"/>
  <c r="N36" i="3"/>
  <c r="X36" i="3"/>
  <c r="AA36" i="3"/>
  <c r="AP36" i="3"/>
  <c r="AS36" i="3"/>
  <c r="AX36" i="3"/>
  <c r="BB36" i="3"/>
  <c r="BX36" i="3"/>
  <c r="J36" i="3"/>
  <c r="L36" i="3"/>
  <c r="V36" i="3"/>
  <c r="AO36" i="3"/>
  <c r="AV36" i="3"/>
  <c r="BO38" i="3"/>
  <c r="O38" i="3"/>
  <c r="Y38" i="3"/>
  <c r="AB38" i="3"/>
  <c r="AQ38" i="3"/>
  <c r="AY38" i="3"/>
  <c r="M38" i="3"/>
  <c r="W38" i="3"/>
  <c r="AW38" i="3"/>
  <c r="N24" i="3"/>
  <c r="X24" i="3"/>
  <c r="AA24" i="3"/>
  <c r="AP24" i="3"/>
  <c r="AS24" i="3"/>
  <c r="AY24" i="3"/>
  <c r="BX24" i="3"/>
  <c r="H38" i="3"/>
  <c r="J24" i="3"/>
  <c r="L24" i="3"/>
  <c r="V24" i="3"/>
  <c r="AO24" i="3"/>
  <c r="AW24" i="3"/>
  <c r="F38" i="3"/>
  <c r="AX65" i="1"/>
  <c r="BR65" i="1"/>
  <c r="CJ65" i="1"/>
  <c r="AH31" i="1"/>
  <c r="L34" i="1"/>
  <c r="U34" i="1" s="1"/>
  <c r="U26" i="1"/>
  <c r="L35" i="1" a="1"/>
  <c r="L35" i="1" s="1"/>
  <c r="U35" i="1" s="1"/>
  <c r="AX37" i="1"/>
  <c r="BR37" i="1"/>
  <c r="CJ37" i="1"/>
  <c r="Z42" i="1" a="1"/>
  <c r="Z42" i="1" s="1"/>
  <c r="BS37" i="1"/>
  <c r="CH37" i="1"/>
  <c r="Y42" i="1" a="1"/>
  <c r="Y42" i="1" s="1"/>
  <c r="O8" i="4"/>
  <c r="O34" i="4" s="1"/>
  <c r="O44" i="4" s="1"/>
  <c r="F35" i="4"/>
  <c r="F45" i="4" s="1"/>
  <c r="AH19" i="1"/>
  <c r="O37" i="1"/>
  <c r="T20" i="1"/>
  <c r="U20" i="1"/>
  <c r="L22" i="1" a="1"/>
  <c r="L22" i="1" s="1"/>
  <c r="F59" i="1" a="1"/>
  <c r="R61" i="1"/>
  <c r="R59" i="1"/>
  <c r="K61" i="1"/>
  <c r="K77" i="1" s="1"/>
  <c r="K78" i="1" s="1"/>
  <c r="K59" i="1"/>
  <c r="K69" i="1" s="1"/>
  <c r="H78" i="4"/>
  <c r="BK34" i="3"/>
  <c r="BE50" i="3"/>
  <c r="BG50" i="3" s="1"/>
  <c r="BE23" i="3"/>
  <c r="BE48" i="3"/>
  <c r="BE54" i="3"/>
  <c r="F61" i="1" l="1"/>
  <c r="F78" i="1"/>
  <c r="F77" i="1"/>
  <c r="BB40" i="3"/>
  <c r="F59" i="1"/>
  <c r="F69" i="1" s="1"/>
  <c r="I46" i="1"/>
  <c r="I52" i="1" s="1"/>
  <c r="E8" i="4"/>
  <c r="M73" i="3"/>
  <c r="W73" i="3"/>
  <c r="AX73" i="3"/>
  <c r="G76" i="3"/>
  <c r="N71" i="3"/>
  <c r="X71" i="3"/>
  <c r="AA71" i="3"/>
  <c r="AP71" i="3"/>
  <c r="AS71" i="3"/>
  <c r="AY71" i="3"/>
  <c r="BX71" i="3"/>
  <c r="J71" i="3"/>
  <c r="L71" i="3"/>
  <c r="V71" i="3"/>
  <c r="AO71" i="3"/>
  <c r="AW71" i="3"/>
  <c r="O73" i="3"/>
  <c r="Y73" i="3"/>
  <c r="AB73" i="3"/>
  <c r="AQ73" i="3"/>
  <c r="AZ73" i="3"/>
  <c r="I76" i="3"/>
  <c r="N46" i="3"/>
  <c r="X46" i="3"/>
  <c r="AA46" i="3"/>
  <c r="AP46" i="3"/>
  <c r="AS46" i="3"/>
  <c r="AY46" i="3"/>
  <c r="BX46" i="3"/>
  <c r="H74" i="3"/>
  <c r="BC5" i="3" s="1"/>
  <c r="J73" i="3"/>
  <c r="L73" i="3"/>
  <c r="V73" i="3"/>
  <c r="AO73" i="3"/>
  <c r="AW73" i="3"/>
  <c r="F76" i="3"/>
  <c r="N38" i="3"/>
  <c r="X38" i="3"/>
  <c r="AA38" i="3"/>
  <c r="AP38" i="3"/>
  <c r="AS38" i="3"/>
  <c r="AX38" i="3"/>
  <c r="BX38" i="3"/>
  <c r="J38" i="3"/>
  <c r="L38" i="3"/>
  <c r="V38" i="3"/>
  <c r="Y8" i="3" s="1"/>
  <c r="AO38" i="3"/>
  <c r="AV38" i="3"/>
  <c r="BC10" i="3"/>
  <c r="AX42" i="1"/>
  <c r="BR42" i="1"/>
  <c r="CJ42" i="1"/>
  <c r="Z44" i="1"/>
  <c r="BS42" i="1"/>
  <c r="CH42" i="1"/>
  <c r="Y44" i="1"/>
  <c r="L44" i="4"/>
  <c r="F47" i="4" a="1"/>
  <c r="F47" i="4" s="1"/>
  <c r="O42" i="1" a="1"/>
  <c r="O42" i="1" s="1"/>
  <c r="AH34" i="1"/>
  <c r="U22" i="1"/>
  <c r="T22" i="1"/>
  <c r="L37" i="1"/>
  <c r="I59" i="1" a="1"/>
  <c r="Q77" i="4"/>
  <c r="Q83" i="4" s="1"/>
  <c r="H84" i="4" a="1"/>
  <c r="H84" i="4" s="1"/>
  <c r="BJ48" i="3"/>
  <c r="BJ49" i="3" s="1"/>
  <c r="BG48" i="3"/>
  <c r="I59" i="1" l="1"/>
  <c r="I69" i="1" s="1"/>
  <c r="I61" i="1"/>
  <c r="I77" i="1"/>
  <c r="I78" i="1"/>
  <c r="N8" i="4"/>
  <c r="N34" i="4" s="1"/>
  <c r="N44" i="4" s="1"/>
  <c r="E35" i="4"/>
  <c r="E45" i="4" s="1"/>
  <c r="E47" i="4" s="1" a="1"/>
  <c r="E47" i="4" s="1"/>
  <c r="N73" i="3"/>
  <c r="X73" i="3"/>
  <c r="AA73" i="3"/>
  <c r="AP73" i="3"/>
  <c r="AS73" i="3"/>
  <c r="AY73" i="3"/>
  <c r="BX73" i="3"/>
  <c r="H76" i="3"/>
  <c r="AX44" i="1"/>
  <c r="BR44" i="1"/>
  <c r="CJ44" i="1"/>
  <c r="Z46" i="1"/>
  <c r="Z52" i="1" s="1"/>
  <c r="BS44" i="1"/>
  <c r="CH44" i="1"/>
  <c r="Y46" i="1"/>
  <c r="Y52" i="1" s="1"/>
  <c r="F78" i="4"/>
  <c r="L46" i="4"/>
  <c r="O46" i="4"/>
  <c r="O44" i="1"/>
  <c r="G8" i="4"/>
  <c r="AH39" i="1"/>
  <c r="T37" i="1"/>
  <c r="U37" i="1"/>
  <c r="L42" i="1" a="1"/>
  <c r="L42" i="1" s="1"/>
  <c r="H93" i="4"/>
  <c r="AX52" i="1" l="1"/>
  <c r="BR52" i="1"/>
  <c r="CJ52" i="1"/>
  <c r="Z59" i="1" a="1"/>
  <c r="Z59" i="1" s="1"/>
  <c r="Z61" i="1"/>
  <c r="Z78" i="1"/>
  <c r="BS52" i="1"/>
  <c r="CH52" i="1"/>
  <c r="Y59" i="1" a="1"/>
  <c r="Y59" i="1" s="1"/>
  <c r="Y61" i="1"/>
  <c r="F84" i="4" a="1"/>
  <c r="F84" i="4" s="1"/>
  <c r="O77" i="4"/>
  <c r="O83" i="4" s="1"/>
  <c r="O46" i="1"/>
  <c r="AH41" i="1"/>
  <c r="P8" i="4"/>
  <c r="P34" i="4" s="1"/>
  <c r="P44" i="4" s="1"/>
  <c r="G35" i="4" a="1"/>
  <c r="G35" i="4" s="1"/>
  <c r="G45" i="4" s="1"/>
  <c r="Z45" i="4" s="1"/>
  <c r="T42" i="1"/>
  <c r="U42" i="1"/>
  <c r="L44" i="1"/>
  <c r="E78" i="4"/>
  <c r="N46" i="4"/>
  <c r="AX59" i="1" l="1"/>
  <c r="BR59" i="1"/>
  <c r="CJ59" i="1"/>
  <c r="Z69" i="1"/>
  <c r="AX61" i="1"/>
  <c r="BR61" i="1"/>
  <c r="CJ61" i="1"/>
  <c r="Z77" i="1"/>
  <c r="AX78" i="1"/>
  <c r="BR78" i="1"/>
  <c r="BS59" i="1"/>
  <c r="CH59" i="1"/>
  <c r="Y69" i="1"/>
  <c r="BS61" i="1"/>
  <c r="CH61" i="1"/>
  <c r="F93" i="4"/>
  <c r="O52" i="1"/>
  <c r="AH43" i="1"/>
  <c r="X34" i="4"/>
  <c r="T44" i="1"/>
  <c r="U44" i="1"/>
  <c r="L46" i="1"/>
  <c r="E84" i="4" a="1"/>
  <c r="E84" i="4" s="1"/>
  <c r="N77" i="4"/>
  <c r="N83" i="4" s="1"/>
  <c r="AX69" i="1" l="1"/>
  <c r="BR69" i="1"/>
  <c r="CJ69" i="1"/>
  <c r="AX77" i="1"/>
  <c r="BR77" i="1"/>
  <c r="BS69" i="1"/>
  <c r="CH69" i="1"/>
  <c r="O59" i="1" a="1"/>
  <c r="O59" i="1" s="1"/>
  <c r="O61" i="1"/>
  <c r="AH49" i="1"/>
  <c r="V44" i="4"/>
  <c r="G47" i="4" a="1"/>
  <c r="G47" i="4" s="1"/>
  <c r="U46" i="1"/>
  <c r="L52" i="1"/>
  <c r="E92" i="4"/>
  <c r="E93" i="4"/>
  <c r="G78" i="4" l="1"/>
  <c r="G84" i="4" s="1" a="1"/>
  <c r="O69" i="1"/>
  <c r="AH66" i="1" s="1"/>
  <c r="AH56" i="1"/>
  <c r="O77" i="1"/>
  <c r="O78" i="1" s="1"/>
  <c r="AH58" i="1"/>
  <c r="P46" i="4"/>
  <c r="W46" i="4"/>
  <c r="I47" i="4"/>
  <c r="U52" i="1"/>
  <c r="L59" i="1" a="1"/>
  <c r="L59" i="1" s="1"/>
  <c r="L69" i="1" s="1"/>
  <c r="L61" i="1"/>
  <c r="L77" i="1" s="1"/>
  <c r="L78" i="1" s="1"/>
  <c r="G84" i="4" l="1"/>
  <c r="AH75" i="1"/>
  <c r="AH74" i="1"/>
  <c r="P77" i="4"/>
  <c r="P83" i="4" s="1"/>
  <c r="G92" i="4" l="1"/>
  <c r="G93"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<sst xmlns="http://schemas.openxmlformats.org/spreadsheetml/2006/main" count="399" uniqueCount="309">
  <si>
    <t>UFO MOVIEZ INDIA LIMITED</t>
  </si>
  <si>
    <t>Valuable Techno Park, Plot No.53/1, Road No.07, Marol,
MIDC, Andheri (East), Mumbai- 400 093</t>
  </si>
  <si>
    <t>Email: investors@ufomoviez.com I Website: www.ufomoviez.com</t>
  </si>
  <si>
    <t>CIN: L22120MH2004PLC285453</t>
  </si>
  <si>
    <t>STATEMENT OF STANDALONE AND CONSOLIDATED FINANCIAL RESULTS FOR THE QUARTER  AND YEAR ENDED 31 MARCH 2026</t>
  </si>
  <si>
    <t>Rs. in Lacs</t>
  </si>
  <si>
    <t>Sr. 
No.</t>
  </si>
  <si>
    <t xml:space="preserve">Particulars </t>
  </si>
  <si>
    <t>Standalone</t>
  </si>
  <si>
    <t>Consolidated</t>
  </si>
  <si>
    <t>standalone</t>
  </si>
  <si>
    <t>Consol</t>
  </si>
  <si>
    <t>Q2</t>
  </si>
  <si>
    <t>Q1</t>
  </si>
  <si>
    <t>Quarter ended</t>
  </si>
  <si>
    <t>Year ended</t>
  </si>
  <si>
    <t>9 months ended</t>
  </si>
  <si>
    <t>9 Months ended</t>
  </si>
  <si>
    <t>9 months</t>
  </si>
  <si>
    <t>Restated</t>
  </si>
  <si>
    <t>Standalone June 2</t>
  </si>
  <si>
    <t>Consol June 2</t>
  </si>
  <si>
    <t>Standalone Dec  22</t>
  </si>
  <si>
    <t>Consol Dec  22</t>
  </si>
  <si>
    <t>Restated
Refer Note 3</t>
  </si>
  <si>
    <t>Audited</t>
  </si>
  <si>
    <t>Unaudited</t>
  </si>
  <si>
    <t>Restated
Refer note 3</t>
  </si>
  <si>
    <t>Unaudited
Refer note 3</t>
  </si>
  <si>
    <t>H1FY23</t>
  </si>
  <si>
    <t>Q1 FY24</t>
  </si>
  <si>
    <t>H1 FY24</t>
  </si>
  <si>
    <t>Standalone June</t>
  </si>
  <si>
    <t>Consol June</t>
  </si>
  <si>
    <t>(Audited)</t>
  </si>
  <si>
    <t xml:space="preserve">
(Unaudited) 
</t>
  </si>
  <si>
    <t>(Unaudited)</t>
  </si>
  <si>
    <t>Pasted from linked figures</t>
  </si>
  <si>
    <t>Differences total</t>
  </si>
  <si>
    <t>(Audited) 
Refer Note 1</t>
  </si>
  <si>
    <t>(Audited)
Refer Note 1</t>
  </si>
  <si>
    <t>Income from operations</t>
  </si>
  <si>
    <t>Consol Dec 9 moths</t>
  </si>
  <si>
    <t>Consol Dec 3 moths</t>
  </si>
  <si>
    <t>Standalone Dec 9 moths</t>
  </si>
  <si>
    <t>Standalone Dec 3 moths</t>
  </si>
  <si>
    <t>Net sales / income from operations</t>
  </si>
  <si>
    <t>Other income</t>
  </si>
  <si>
    <t>The Compensation Committee of the Board of Directors of the Company has in the past granted 1,196,000 employee stock options to the eligible employees of the Company and its subsidiary companies under its Employee Stock Option Scheme 2014 (ESOP 2014). Out of these options, till March 31, 2025, 1,064,023 options have been exercised by the eligible employees and 109,752 options have lapsed due to the resignation of eligible employees. During the year ended March 31, 2026, further no options have been exercised by the eligible employees and 12,225 options have lapsed. As at March 31, 2026, 10,000 options are available to be exercised by eligible employees.</t>
  </si>
  <si>
    <t>Total income from operations</t>
  </si>
  <si>
    <t>Expenses</t>
  </si>
  <si>
    <t>(a) Operating direct costs</t>
  </si>
  <si>
    <t xml:space="preserve">    - Cost of consumables, spares and content consumed</t>
  </si>
  <si>
    <t xml:space="preserve">    - Purchases of digital cinema equipment and lamps</t>
  </si>
  <si>
    <t xml:space="preserve">    - Changes in inventories</t>
  </si>
  <si>
    <t xml:space="preserve">    - Advertisement revenue share</t>
  </si>
  <si>
    <t xml:space="preserve">    - Virtual print fees sharing</t>
  </si>
  <si>
    <t xml:space="preserve">    - Other operating direct cost</t>
  </si>
  <si>
    <t xml:space="preserve">(b) Employee benefits expense </t>
  </si>
  <si>
    <t>(d) Other expenses</t>
  </si>
  <si>
    <t>Total expenses</t>
  </si>
  <si>
    <t>Earnings before interest, tax, depreciation and amortisation (EBITDA) (1-2)</t>
  </si>
  <si>
    <t>On November 04, 2025, the Nomination and remuneration committee has approved Annual performance incentive, basis which the Company/ Group has accrued provision of Rs. 135 lakhs during the quarter ended December 31, 2025.</t>
  </si>
  <si>
    <t>On 21 November 2025, the Ministry of Labour and Employment enacted the Code on Wages, 2019, the Code on Social Security, 2020, the Industrial Relations Code, 2020 and the Occupational Safety, Health and Working Conditions Code, 2020 (collectively referred to as the “Labour Codes”). The Labour Codes consolidate various existing labour laws and introduce certain changes, including a harmonised definition of wages, which may impact the computation of employee benefit obligations such as gratuity. Based on the current assessment, the impact of the aforesaid changes is not material to the financial results of the Company for the year ended March 31, 2026. The Company continues to monitor developments relating to the Labour Codes and will assess the impact, if any, on the measurement of employee benefit obligations in future periods.</t>
  </si>
  <si>
    <t>Depreciation and amortisation expense</t>
  </si>
  <si>
    <t>Finance cost</t>
  </si>
  <si>
    <t xml:space="preserve">Finance income </t>
  </si>
  <si>
    <t>Profit/(Loss) before share of profit from Associates, Exceptional items and tax</t>
  </si>
  <si>
    <t>Share of profit of associates (net of taxes)</t>
  </si>
  <si>
    <t>Profit/(loss) before Exceptional items and Tax</t>
  </si>
  <si>
    <t xml:space="preserve">Exceptional Items </t>
  </si>
  <si>
    <t>Profit/(Loss) before Tax</t>
  </si>
  <si>
    <t>Tax expense</t>
  </si>
  <si>
    <t xml:space="preserve">    - Current tax</t>
  </si>
  <si>
    <t>Total tax expense</t>
  </si>
  <si>
    <t>Profit/(loss) for the period (11 - 12)</t>
  </si>
  <si>
    <t>Other comprehensive income (OCI)</t>
  </si>
  <si>
    <r>
      <rPr>
        <b/>
        <sz val="15"/>
        <color theme="1"/>
        <rFont val="Calibri"/>
        <family val="2"/>
        <scheme val="minor"/>
      </rPr>
      <t>A</t>
    </r>
    <r>
      <rPr>
        <sz val="15"/>
        <color theme="1"/>
        <rFont val="Calibri"/>
        <family val="2"/>
        <scheme val="minor"/>
      </rPr>
      <t xml:space="preserve">    (i)  Items that will not be subsequently reclassified to profit or
            loss</t>
    </r>
  </si>
  <si>
    <t xml:space="preserve">      (ii)  Income tax relating to items that will not be
             reclassified to profit or loss</t>
  </si>
  <si>
    <r>
      <rPr>
        <b/>
        <sz val="15"/>
        <color theme="1"/>
        <rFont val="Calibri"/>
        <family val="2"/>
        <scheme val="minor"/>
      </rPr>
      <t>B</t>
    </r>
    <r>
      <rPr>
        <sz val="15"/>
        <color theme="1"/>
        <rFont val="Calibri"/>
        <family val="2"/>
        <scheme val="minor"/>
      </rPr>
      <t xml:space="preserve">    (i) Items that will be subsequently reclassified to profit or loss</t>
    </r>
  </si>
  <si>
    <t xml:space="preserve">      (ii) Income tax relating to items that will be
            reclassified to profit or loss</t>
  </si>
  <si>
    <t>Total comprehensive income/(loss) for the period</t>
  </si>
  <si>
    <t>Net profit/(loss) attributable to</t>
  </si>
  <si>
    <t>a) Equity shareholders of the company</t>
  </si>
  <si>
    <t>b) Non-controlling interest</t>
  </si>
  <si>
    <t>Other comprehensive income attributable to</t>
  </si>
  <si>
    <t>Total comprehensive income for the period attributable to</t>
  </si>
  <si>
    <t xml:space="preserve">    Paid-up equity share capital 
    (Face Value of Rs. 10/- each)</t>
  </si>
  <si>
    <t>Other equity</t>
  </si>
  <si>
    <t>Earnings per share of Rs. 10/- each (not annualized):</t>
  </si>
  <si>
    <t>(a) Basic (in Rs.)</t>
  </si>
  <si>
    <t>(b) Diluted (in Rs.)</t>
  </si>
  <si>
    <t>Done</t>
  </si>
  <si>
    <t>Particulars</t>
  </si>
  <si>
    <t>No. of share o/s</t>
  </si>
  <si>
    <t>Weighted no. of share o/s</t>
  </si>
  <si>
    <t>No. of share o/s before option granted</t>
  </si>
  <si>
    <t>No. of share o/s preferential issue</t>
  </si>
  <si>
    <t>Weighted average number of shares outstanding after preferential issue</t>
  </si>
  <si>
    <t>Diff</t>
  </si>
  <si>
    <t>Other Exps</t>
  </si>
  <si>
    <t>Difference</t>
  </si>
  <si>
    <t>Revised income</t>
  </si>
  <si>
    <t>Impact in income</t>
  </si>
  <si>
    <t>Revised Exps</t>
  </si>
  <si>
    <t>Impact in Exps</t>
  </si>
  <si>
    <t xml:space="preserve">EBITDA as per version 6 </t>
  </si>
  <si>
    <t>Weighted average no. of shares for EPS</t>
  </si>
  <si>
    <t>Weighted average no. of shares for DPS</t>
  </si>
  <si>
    <t>Notes to Standalone and consolidated financial results</t>
  </si>
  <si>
    <t>The above standalone and consolidated financial results for the quarter and year ended March 31, 2026 of UFO Moviez India Limited (''the Company'') have been reviewed by the Audit Committee and approved by the Board of Directors at their meeting held on May 21, 2026.The Statutory Auditors of the Company have carried out audit of the above standalone and consolidated financial results pursuant to Regulation 33 of the Securities and Exchange Board India (Listing Obligations and Disclosure Requirements) Regulation, 2015 as amended and issued unmodified audit reports. The figures for the quarters ended as on March 31, 2026 and March 31, 2025 are the balancing figures between the audited figures in respect of the full financial year and the published year to date figures up to the end of the third quarter. Also, the figures up to the third quarter were subject to limited review.</t>
  </si>
  <si>
    <t xml:space="preserve">3. The uncertainty on account of Covid- 19 outbreak continued to have adverse effect across the world economies including India in first half of this financial year. The second wave started tapering off towards the end of June/beginning of July 2021. However, various State Governments allowed Cinemas to re-open from July/August 2021 in a phased manner with restrictions and Standard Operating Procedures (SOPs). The key States of Maharashtra and Kerala allowed opening of cinemas only from end of October/beginning of November 2021 and various regional &amp; Hindi movies also started releasing. Third wave which was due to omicron a new variant of Covid was the shortest as compared to the previous two waves. It started during the last week of December 2021 and lasted till the first week of February 22. Majority of Cinemas were operational during early Q4 (with exception of Delhi and Haryana which were shut during January 2022) with various capacity restrictions but with limited or no content. Restrictions on cinema operations started easing from the1st week of February 22 and by the first week of March'22, all restrictions were eased. </t>
  </si>
  <si>
    <t>We continued with our strategy of keeping check on controllable costs and for having adequate liquidity on our balance sheet. The Company has raised preferential Equity aggregating to Rs. 9,682.87 lacs – refer Note 2.</t>
  </si>
  <si>
    <t>The management of the Company has carried out an assessment of the appropriateness of the going‐concern assumption, impairment of assets and other related aspects. The management and the Board of Directors believe that the Company would be able to meet its financial obligations in the foreseeable future based on the actions like cost optimization &amp; fund raising done in this quarter. Accordingly, management believes that long term drivers of business are intact and does not anticipate any material medium to long term risks to the business</t>
  </si>
  <si>
    <t>2. The Group has assessed the possible impact of COVID-19 on its financial statements based on the internal and external information available upto the date of approval of these financial results and concluded that no adjustment is required in these results. The Group continues to monitor the future economic conditions.</t>
  </si>
  <si>
    <t xml:space="preserve">4. The Board of Directors of the Company at its meeting held on September 21, 2020 had approved the following investments:
a. Investment up to Rs. 275 lacs [up to Rs. 50 lacs through equity shares and up to Rs. 225 lacs though non-cumulative optionally convertible redeemable preference shares (NCOCRPS)] in Plexigo Entertainment Private Limited (formerly known as SAPJ Media and Entertainment Private Limited);
b. Investment up to Rs. 360 lacs (up to Rs. 50 lacs through equity shares and up to Rs. 310 lacs though NCOCRPS) in Zinglin Media Private Limited (formerly known as PJSA Technosoft Private Limited).
Accordingly, till the year end March 31, 2021, the Company has made an investment of Rs. 150 lacs in Plexigo, subscribing to 5,00,000 equity shares of Rs. 10 each and 10,000 NCOCRPS of Rs. 1,000 each and Rs. 250 lacs in Zinglin, subscribing to 5,00,000 equity shares of Rs. 10 each and 20,000 NCOCRPS of Rs. 1,000 each.
During the year ended March 31, 2022, the Company has further invested an amount of Rs. 100 lacs by subscribing to 10,000 NCOCRPS of Plexigo and Rs. 159.91 lacs by subscribing to 15,991 NCOCRPS of Zinglin.
As on the date of the result, the Company has invested an aggregate amount of Rs. 251 lacs in Plexigo and Rs. 410.91 lacs in Zinglin.
Post the aforesaid allotments, the Company continues to hold 100% voting rights in Plexigo and Zinglin.
</t>
  </si>
  <si>
    <t>5. The Board of Directors of the Company hereby approves a further investment of up to Rs.500 lacs (in one or more tranches) by way of equity shares in Nova Cinemaz Private Limited (erstwhile "Valuable Digital Screens Private Limited" ) , its wholly owned subsidiary, for its NOVA EUC business.
Accordingly, the Company has made an investment of Rs. 125 lacs in Nova Cinemaz Private Limited, subscribing to 12,50,000 equity shares of Rs. 10 each, allotment of which has been approved by the Board of Directors of Nova Cinemaz Private Limited at its meeting held on March 28, 2022
Post the aforesaid allotments, the Company continues to hold 100% voting rights in Nova Cinemaz Private Limited</t>
  </si>
  <si>
    <t xml:space="preserve">6. Out of total 38,78,975 share warrants of Cinestaan Digital Private Limited (CDPL), till the year end March 31, 2021, the Company has exercised 12,55,094 share warrants by making payment of Rs. 485.35 lacs @ Rs. 38.67 per share for 12,55,094 equity shares issued against these warrants.
On May 27, 2021, the Company further exercised 2,50,840 warrants of Cinestaan Digital Private Limited (CDPL) by making payment of Rs. 97 lacs @ 38.67 per share for 2,50,840 equity shares issued against these warrants. Post the conversions, the Company holds 33.08% of voting rights of CDPL.
</t>
  </si>
  <si>
    <t xml:space="preserve">7. On October 12, 2020, the Board of Directors of Scrabble Entertainment Limited (SEL), a wholly owned subsidiary of the Company, had approved an investment of up to Rs. 800 lacs in Mumbai Movie Studios Private Limited (MMSPL). Accordingly, till the year end March 31, 2021, SEL made an investment of Rs. 37.50 lacs , subscribing to 3,75,000 number of equity shares of Rs. 10 each and Rs. 337 lacs, subscribing to 75,00,000 Non-Cumulative Optionally Convertible Redeemable Preference Shares (“NCOCRPS”) of Rs. 10 each, paid up value per share is Rs. 4.5.  Post this acquisition, SEL holds 30.74% stake in MMSPL and it has been treated as an associate for the purpose of accounting. 
Further on December 09, 2021, SEL made additional investment of Rs. 262.50 lacs towards 2nd call of Rs. 3.5 per share.
</t>
  </si>
  <si>
    <t>On March  18, 2025, the National Company Law Tribunal (NCLT) has approved scheme of arrangement for the amalgamation of Company’s  two wholly owned subsidiaries viz. Scrabble Digital Limited (“SDL”) and UFO Software Technologies Private Limited (“USTPL), (together referred to as the "merging companies") with UFO Moviez India Limited (“the Transferee Company” or “UFO”) ("the Scheme") under Sections 230 to 232 read with Section 66 and Section 52 and other applicable provisions of the Companies Act, 2013 from appointed date April 01, 2024. The Scheme is effective from the appointed date of April 1, 2024 for the amalgamation of SDL and USTPL with the Company under common control during the quarter ended 31 March 2025, the amalgamation has been accounted using pooling of interest method as prescribed under Appendix C of Indian Accounting Standard ("Ind AS") 103 - "Business Combination" i.e. April 1, 2023 notified under Section 133 of the Act read with relevant rules issued thereunder and/ or such other applicable accounting standard prescribed under the Act. However, this has no impact in the consolidated financial results. In standalone financial results, the figures of the corresponding nine months ended December 31, 2024 have been restated to give the effect of amalgamation in accordance with the scheme as follows:</t>
  </si>
  <si>
    <t>Rs in lakhs</t>
  </si>
  <si>
    <t>Nine Months ended December 31, 2024</t>
  </si>
  <si>
    <t xml:space="preserve">As reported </t>
  </si>
  <si>
    <t xml:space="preserve">Restated </t>
  </si>
  <si>
    <t>Total Income</t>
  </si>
  <si>
    <t xml:space="preserve">Profit/ (loss) after Tax </t>
  </si>
  <si>
    <t>During the year ended 31 March 2025, the Company has sold its entire stake of 48.12% in Mukta V N Films Limited, an associate of the company, this resulted in a gain of ₹ 40 lacs shown as exceptional item in consolidated results for that year.</t>
  </si>
  <si>
    <t xml:space="preserve">Based on the management approach, the performance of digital cinema services including new ventures and the sale of digital cinema equipment is evaluated currently as single operating segment.     </t>
  </si>
  <si>
    <t>The previous year/period figures have been regrouped/reclassified, where necessary.</t>
  </si>
  <si>
    <t>For and on behalf of the Board of Directors</t>
  </si>
  <si>
    <t>of UFO Moviez India Limited</t>
  </si>
  <si>
    <t>Rajesh Mishra</t>
  </si>
  <si>
    <t>Executive Director and Group CEO</t>
  </si>
  <si>
    <t>Place : Mumbai</t>
  </si>
  <si>
    <t>Date: May 21, 2026</t>
  </si>
  <si>
    <t>During previous year, the Compensation Committee of the Board of Directors of the Company at its meeting held on 15 January 2021, granted 10,93,700 Options to the eligible employees of the Company and subsidiary Companies under its Employee Stock Option Scheme 2014 (ESOP 2014).</t>
  </si>
  <si>
    <t>During the year ended March 31, 2022, Further on January 24, 2022, the Compensation Committee of the Board of Directors of the Company at its meeting held, granted 23,700 Options to the eligible employees of the subsidiary Companies of the Company under its Employee Stock Option Scheme 2014 (ESOP 2014).</t>
  </si>
  <si>
    <t>Out of total options 11,17,400 which is including option granted on January 24, 2022, 47,775 options has been lapsed due to resignation of eligible employees and 290,409 options has been exercised by the eligible employees.</t>
  </si>
  <si>
    <t>M22</t>
  </si>
  <si>
    <t>BALANCE SHEET AS AT 31 MARCH 2026</t>
  </si>
  <si>
    <t>Se22</t>
  </si>
  <si>
    <t>Assets</t>
  </si>
  <si>
    <t>A</t>
  </si>
  <si>
    <t>Non-current assets</t>
  </si>
  <si>
    <t>Property, plant and equipment</t>
  </si>
  <si>
    <t>Capital work-in-progress</t>
  </si>
  <si>
    <t>Right-of-use assets</t>
  </si>
  <si>
    <t>Goodwill (including Goodwill on consolidation)</t>
  </si>
  <si>
    <t>Other Intangible assets</t>
  </si>
  <si>
    <t>Financial Assets</t>
  </si>
  <si>
    <t xml:space="preserve">(i) Investments in Subsidiaries and Associates </t>
  </si>
  <si>
    <t xml:space="preserve">(ii) Loans </t>
  </si>
  <si>
    <t>(ii) Other financial assets</t>
  </si>
  <si>
    <t>Deferred tax assets (net)</t>
  </si>
  <si>
    <t>Other non-current assets</t>
  </si>
  <si>
    <t>Total non-current assets</t>
  </si>
  <si>
    <t>B</t>
  </si>
  <si>
    <t>Current assets</t>
  </si>
  <si>
    <t>Trade receivable</t>
  </si>
  <si>
    <t>Inventories</t>
  </si>
  <si>
    <t>Inventory</t>
  </si>
  <si>
    <t>Financial assets</t>
  </si>
  <si>
    <t>Other financial asset- Security deposits (Current and non current)</t>
  </si>
  <si>
    <t>(i) Investments</t>
  </si>
  <si>
    <t>Other current receivable (other current financial assets- )</t>
  </si>
  <si>
    <t>(ii) Trade receivables</t>
  </si>
  <si>
    <t>Other non-current assets (prepaid and other receivable)</t>
  </si>
  <si>
    <t>(iii) Cash and cash equivalents</t>
  </si>
  <si>
    <t>Other current assets- Advance to suppliers</t>
  </si>
  <si>
    <t xml:space="preserve">Other current assets- VAT/GST credit receivable </t>
  </si>
  <si>
    <t>(v) Loans receivables</t>
  </si>
  <si>
    <t>Other current assets</t>
  </si>
  <si>
    <t>Non current FD and interest</t>
  </si>
  <si>
    <t>(vi) Other financial assets</t>
  </si>
  <si>
    <t>Total assets</t>
  </si>
  <si>
    <t>Total current assets</t>
  </si>
  <si>
    <t>Trade payable</t>
  </si>
  <si>
    <t>Total (A+B)</t>
  </si>
  <si>
    <t>Other financial liabilities (Deposits- Current and non current)</t>
  </si>
  <si>
    <t>Equity and liabilities</t>
  </si>
  <si>
    <t>Other Financial liability - current (Salary payable)</t>
  </si>
  <si>
    <t>C</t>
  </si>
  <si>
    <t>Equity</t>
  </si>
  <si>
    <t>Other Financial liability - current (others)</t>
  </si>
  <si>
    <t>Share capital</t>
  </si>
  <si>
    <t>Other current and non-current liabilities (Deferred revenue)</t>
  </si>
  <si>
    <t>Other current liabilities-Advance from customers</t>
  </si>
  <si>
    <t>Equity attributable to owners</t>
  </si>
  <si>
    <t>Other current liabilities-Statutory dues payable</t>
  </si>
  <si>
    <t>Non-controlling interest</t>
  </si>
  <si>
    <t xml:space="preserve"> - </t>
  </si>
  <si>
    <t>Total equity</t>
  </si>
  <si>
    <t>Net liability (Excluding Deposits)</t>
  </si>
  <si>
    <t>Liabilities</t>
  </si>
  <si>
    <t xml:space="preserve">Net liabilities (Excluding GST receivable) </t>
  </si>
  <si>
    <t>D</t>
  </si>
  <si>
    <t>Non-current liabilities</t>
  </si>
  <si>
    <t>Financial liabilities</t>
  </si>
  <si>
    <t xml:space="preserve">Net liabilities (including GST receivable) </t>
  </si>
  <si>
    <t>(i) Borrowings</t>
  </si>
  <si>
    <t>(ii) Lease liabilities</t>
  </si>
  <si>
    <t>(iii) Other financial liabilities</t>
  </si>
  <si>
    <t>Eff</t>
  </si>
  <si>
    <t>Provisions</t>
  </si>
  <si>
    <t>Deferred tax liabilities (net)</t>
  </si>
  <si>
    <t>Other non-current liabilities</t>
  </si>
  <si>
    <t>Total non-current liabilities</t>
  </si>
  <si>
    <t>Dividend</t>
  </si>
  <si>
    <t>E</t>
  </si>
  <si>
    <t>Current liabilities</t>
  </si>
  <si>
    <t>Interest accrued on borrowing</t>
  </si>
  <si>
    <t>Payable for fixed assets</t>
  </si>
  <si>
    <t>(iii) Trade payables</t>
  </si>
  <si>
    <t>a) Total outstanding dues of micro enterprises and small enterprises</t>
  </si>
  <si>
    <t>b) Total outstanding dues of creditors other than micro enterprises and small enterprises</t>
  </si>
  <si>
    <t>(iv) Other financial liabilities</t>
  </si>
  <si>
    <t>Other current liabilities</t>
  </si>
  <si>
    <t>Total current liabilities</t>
  </si>
  <si>
    <t>F</t>
  </si>
  <si>
    <t>Total liabilities (D+E)</t>
  </si>
  <si>
    <t>Total equity and liabilities (C+F)</t>
  </si>
  <si>
    <t>STATEMENT OF CASH FLOWS FOR THE YEAR ENDED 31 MARCH 2026</t>
  </si>
  <si>
    <t>PARTICULARS</t>
  </si>
  <si>
    <t>Cash flow generated from operating activities</t>
  </si>
  <si>
    <t>Profit before share of profit from associates,exceptional items and tax</t>
  </si>
  <si>
    <t>Adjustment to reconcile profit before tax to net cash flows:</t>
  </si>
  <si>
    <t>Depreciation and amortization expense</t>
  </si>
  <si>
    <t>Bad debts written off</t>
  </si>
  <si>
    <t xml:space="preserve">Provision for gratuity and compensated absences </t>
  </si>
  <si>
    <t>(Profit)/Loss on sale of Investment in Associates</t>
  </si>
  <si>
    <t>Provision for doubtful debts</t>
  </si>
  <si>
    <t>Provision for doubtful loans &amp; advances</t>
  </si>
  <si>
    <t>Unrealised foreign exchange (gain) / loss (net)</t>
  </si>
  <si>
    <t>(Profit) / Loss on sale of property, plant and equipments</t>
  </si>
  <si>
    <t>Sundry balances written back</t>
  </si>
  <si>
    <t>Remeasurement of defined benefit plan</t>
  </si>
  <si>
    <t>Net gain on current investments</t>
  </si>
  <si>
    <t>ESOP compensation</t>
  </si>
  <si>
    <t>Interest cost on financial liabilities carried at amortised  cost</t>
  </si>
  <si>
    <t>Interest expense on lease liabilities</t>
  </si>
  <si>
    <t>Gain on lease concession and modification</t>
  </si>
  <si>
    <t>Provision for slow and non moving inventory</t>
  </si>
  <si>
    <t>Provision for impairment of investments and loans &amp; advances</t>
  </si>
  <si>
    <t xml:space="preserve">Sale of investment in associates </t>
  </si>
  <si>
    <t>Interest income</t>
  </si>
  <si>
    <t>Dividend income</t>
  </si>
  <si>
    <t>Operating Profit before working capital changes</t>
  </si>
  <si>
    <t>Movements in working capital</t>
  </si>
  <si>
    <t>Increase in trade payables</t>
  </si>
  <si>
    <t>Increase/ (Decrease) in other financial liabilities (current and non-current)</t>
  </si>
  <si>
    <t>Increase in other liabilities (current and non-current)</t>
  </si>
  <si>
    <t>Increase  in provisions (current and non-current)</t>
  </si>
  <si>
    <t>(Increase) in trade receivables</t>
  </si>
  <si>
    <t>Decrease / (Increase) in financials assets (current and non-current)</t>
  </si>
  <si>
    <t>Decrease / (Increase) in other assets (current and non-current)</t>
  </si>
  <si>
    <t>Decrease  in inventories</t>
  </si>
  <si>
    <t>Cash generated from operations</t>
  </si>
  <si>
    <t>Net direct taxes paid</t>
  </si>
  <si>
    <t>Net cash generated from operating activities (A)</t>
  </si>
  <si>
    <t>Cash flows generated from / (used in) investing activities</t>
  </si>
  <si>
    <t>Purchase of property, plant and equipments, including capital work in progress and capital advances</t>
  </si>
  <si>
    <t>Proceeds from sale of property, plant and equipments including capital work in progress</t>
  </si>
  <si>
    <t>Payment of purchase consideration for purchase of subsidiary shares from non-controlling interest</t>
  </si>
  <si>
    <t>Repatriation of capital from subsidiary</t>
  </si>
  <si>
    <t xml:space="preserve">Payment towards acquisition of business </t>
  </si>
  <si>
    <t>Payment of purchase consideration for purchase of shares of a subsidiary</t>
  </si>
  <si>
    <t>Proceeds from derecognition of investment in associate</t>
  </si>
  <si>
    <t>Payment of purchase consideration for purchase of preference shares of a subsidiary</t>
  </si>
  <si>
    <t>Purchase of current investments (including dividend reinvestment)</t>
  </si>
  <si>
    <t>Proceeds from sale / redemption of current investments</t>
  </si>
  <si>
    <t>Receipt of consideration from sale of shares / warrants of associates</t>
  </si>
  <si>
    <t>(Investment in) bank deposits (with original maturity for more than 3 months) (net)</t>
  </si>
  <si>
    <t>Interest received</t>
  </si>
  <si>
    <t>Loan (given to) /repayment from related party</t>
  </si>
  <si>
    <t>Net cash flow (used in) investing activities (B)</t>
  </si>
  <si>
    <t>Cash flows from financing activities</t>
  </si>
  <si>
    <t>Proceeds from issuance of equity share capital(including premium)</t>
  </si>
  <si>
    <t>Share Issue expenses</t>
  </si>
  <si>
    <t>Proceeds from Long term borrowing</t>
  </si>
  <si>
    <t xml:space="preserve"> (Repayment)/Proceeds from short term borrowing (net)</t>
  </si>
  <si>
    <t>(Repayment) of long-term borrowings</t>
  </si>
  <si>
    <t>Interest paid</t>
  </si>
  <si>
    <t>Repayment of Lease liabilities</t>
  </si>
  <si>
    <t>Tax on dividend paid on equity shares</t>
  </si>
  <si>
    <t>Net cash flow (used in) / generated from financing activities (C)</t>
  </si>
  <si>
    <t>Net (decrease)/ increase in cash and cash equivalents (A + B + C)</t>
  </si>
  <si>
    <t>Increase in cash and cash equivalents on account of associate becoming subsidiary</t>
  </si>
  <si>
    <t>Unrealised gain on foreign currency cash and cash equivalents</t>
  </si>
  <si>
    <t>Cash and cash equivalents at the beginning of the year</t>
  </si>
  <si>
    <t>Cash and cash equivalents at the end of the year</t>
  </si>
  <si>
    <t>Components of cash and cash equivalents</t>
  </si>
  <si>
    <t>Cash on hand</t>
  </si>
  <si>
    <t>Balance with banks:</t>
  </si>
  <si>
    <t>- on current accounts</t>
  </si>
  <si>
    <t>Cash and cash equivalents</t>
  </si>
  <si>
    <t>Net sales / Income from operations</t>
  </si>
  <si>
    <t>(c) Provision for Impairment of investments in and loans to associates and subsidiaries</t>
  </si>
  <si>
    <t>Refer Note 1</t>
  </si>
  <si>
    <t>Interest paid on lease liabilities</t>
  </si>
  <si>
    <t>Dividend received/ Share of profit</t>
  </si>
  <si>
    <t>(iv) Bank balances other than (iii) above</t>
  </si>
  <si>
    <t>Other tax assets (net)</t>
  </si>
  <si>
    <t xml:space="preserve">    - Deferred tax</t>
  </si>
  <si>
    <t>Proceeds from repartiation/ sale of investments in associates</t>
  </si>
  <si>
    <t>Gain on repartiation of investment in associate</t>
  </si>
  <si>
    <t>Lease rental income</t>
  </si>
  <si>
    <t>Interest income on security deposit</t>
  </si>
  <si>
    <t>During the quarter and year ended March 31, 2026, the associate is in the process of liquidation, the company derecognised its investment in the said associate. The company received liquidation proceeds amounting to ₹ 29.26 lakhs, resulted in a gain of ₹16.53 lakhs in the standalone financial results and a loss of ₹0.09 lakhs in the consolidated financial results.</t>
  </si>
  <si>
    <t>Sundry balances written off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</si>
</sst>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41" formatCode="_ * #,##0_ ;_ * \-#,##0_ ;_ * &quot;-&quot;_ ;_ @_ "/>
    <numFmt numFmtId="43" formatCode="_ * #,##0.00_ ;_ * \-#,##0.00_ ;_ * &quot;-&quot;??_ ;_ @_ "/>
    <numFmt numFmtId="164" formatCode="_ * #,##0_ ;_ * \-#,##0_ ;_ * &quot;-&quot;??_ ;_ @_ "/>
    <numFmt numFmtId="165" formatCode="0.0%"/>
    <numFmt numFmtId="166" formatCode="_-* #,##0_-;\-* #,##0_-;_-* &quot;-&quot;_-;_-@_-"/>
    <numFmt numFmtId="167" formatCode="_(* #,##0_);_(* \(#,##0\);_(* &quot;-&quot;??_);_(@_)"/>
    <numFmt numFmtId="168" formatCode="_ * #,##0.00_ ;_ * \-#,##0.00_ ;_ * &quot;-&quot;_ ;_ @_ "/>
    <numFmt numFmtId="169" formatCode="_(* #,##0.00_);_(* \(#,##0.00\);_(* &quot;-&quot;??_);_(@_)"/>
    <numFmt numFmtId="170" formatCode="0.0"/>
    <numFmt numFmtId="171" formatCode="_(* #,##0.0000_);_(* \(#,##0.0000\);_(* &quot;-&quot;??_);_(@_)"/>
    <numFmt numFmtId="172" formatCode="_-* #,##0.00_-;\-* #,##0.00_-;_-* &quot;-&quot;_-;_-@_-"/>
    <numFmt numFmtId="173" formatCode="_-* #,##0.00000_-;\-* #,##0.00000_-;_-* &quot;-&quot;_-;_-@_-"/>
    <numFmt numFmtId="174" formatCode="_ * #,##0.000_ ;_ * \-#,##0.000_ ;_ * &quot;-&quot;??_ ;_ @_ "/>
    <numFmt numFmtId="175" formatCode="0_);\(0\)"/>
    <numFmt numFmtId="176" formatCode="&quot;₹&quot;\ #,##0.00"/>
    <numFmt numFmtId="177" formatCode="_ * #,##0.0000_ ;_ * \-#,##0.0000_ ;_ * &quot;-&quot;??_ ;_ @_ "/>
    <numFmt numFmtId="178" formatCode="_(* #,##0.00_);_(* \(#,##0.00\);_(* &quot;-&quot;_);_(@_)"/>
  </numFmts>
  <fonts count="59">
    <font>
      <sz val="10"/>
      <name val="Arial"/>
      <charset val="134"/>
    </font>
    <font>
      <sz val="11"/>
      <color theme="1"/>
      <name val="Calibri"/>
      <family val="2"/>
      <scheme val="minor"/>
    </font>
    <font>
      <sz val="11"/>
      <color theme="1"/>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b/>
      <sz val="16"/>
      <color theme="1"/>
      <name val="Calibri"/>
      <family val="2"/>
      <scheme val="minor"/>
    </font>
    <font>
      <b/>
      <sz val="14"/>
      <color theme="1"/>
      <name val="Calibri"/>
      <family val="2"/>
      <scheme val="minor"/>
    </font>
    <font>
      <b/>
      <sz val="14"/>
      <color rgb="FFFF0000"/>
      <name val="Calibri"/>
      <family val="2"/>
      <scheme val="minor"/>
    </font>
    <font>
      <b/>
      <sz val="11"/>
      <name val="Calibri"/>
      <family val="2"/>
      <scheme val="minor"/>
    </font>
    <font>
      <sz val="10"/>
      <color theme="1"/>
      <name val="Arial"/>
      <family val="2"/>
    </font>
    <font>
      <sz val="11"/>
      <name val="Calibri"/>
      <family val="2"/>
      <scheme val="minor"/>
    </font>
    <font>
      <sz val="10"/>
      <name val="Arial"/>
      <family val="2"/>
    </font>
    <font>
      <b/>
      <i/>
      <sz val="12"/>
      <color theme="1"/>
      <name val="Calibri"/>
      <family val="2"/>
      <scheme val="minor"/>
    </font>
    <font>
      <i/>
      <sz val="14"/>
      <color theme="1"/>
      <name val="Calibri"/>
      <family val="2"/>
      <scheme val="minor"/>
    </font>
    <font>
      <b/>
      <i/>
      <sz val="11"/>
      <color theme="1"/>
      <name val="Calibri"/>
      <family val="2"/>
      <scheme val="minor"/>
    </font>
    <font>
      <b/>
      <sz val="12"/>
      <color theme="1"/>
      <name val="Calibri"/>
      <family val="2"/>
      <scheme val="minor"/>
    </font>
    <font>
      <b/>
      <sz val="13"/>
      <color theme="1"/>
      <name val="Calibri"/>
      <family val="2"/>
      <scheme val="minor"/>
    </font>
    <font>
      <b/>
      <sz val="12"/>
      <name val="Calibri"/>
      <family val="2"/>
      <scheme val="minor"/>
    </font>
    <font>
      <b/>
      <sz val="11"/>
      <color rgb="FFFF0000"/>
      <name val="Calibri"/>
      <family val="2"/>
      <scheme val="minor"/>
    </font>
    <font>
      <sz val="14"/>
      <name val="Calibri"/>
      <family val="2"/>
      <scheme val="minor"/>
    </font>
    <font>
      <sz val="14"/>
      <color theme="1"/>
      <name val="Calibri"/>
      <family val="2"/>
      <scheme val="minor"/>
    </font>
    <font>
      <sz val="13"/>
      <color theme="1"/>
      <name val="Calibri"/>
      <family val="2"/>
      <scheme val="minor"/>
    </font>
    <font>
      <sz val="13"/>
      <name val="Calibri"/>
      <family val="2"/>
      <scheme val="minor"/>
    </font>
    <font>
      <sz val="12"/>
      <color theme="1"/>
      <name val="Calibri"/>
      <family val="2"/>
      <scheme val="minor"/>
    </font>
    <font>
      <b/>
      <sz val="15"/>
      <color theme="1"/>
      <name val="Calibri"/>
      <family val="2"/>
      <scheme val="minor"/>
    </font>
    <font>
      <b/>
      <sz val="13"/>
      <name val="Calibri"/>
      <family val="2"/>
      <scheme val="minor"/>
    </font>
    <font>
      <sz val="15"/>
      <color theme="1"/>
      <name val="Calibri"/>
      <family val="2"/>
      <scheme val="minor"/>
    </font>
    <font>
      <sz val="13"/>
      <color theme="0"/>
      <name val="Calibri"/>
      <family val="2"/>
      <scheme val="minor"/>
    </font>
    <font>
      <sz val="16"/>
      <name val="Calibri"/>
      <family val="2"/>
      <scheme val="minor"/>
    </font>
    <font>
      <b/>
      <sz val="13"/>
      <color theme="0"/>
      <name val="Calibri"/>
      <family val="2"/>
      <scheme val="minor"/>
    </font>
    <font>
      <sz val="16"/>
      <color theme="1"/>
      <name val="Calibri"/>
      <family val="2"/>
      <scheme val="minor"/>
    </font>
    <font>
      <b/>
      <sz val="14"/>
      <name val="Calibri"/>
      <family val="2"/>
      <scheme val="minor"/>
    </font>
    <font>
      <sz val="11"/>
      <name val="Arial"/>
      <family val="2"/>
    </font>
    <font>
      <b/>
      <sz val="16"/>
      <name val="Calibri"/>
      <family val="2"/>
      <scheme val="minor"/>
    </font>
    <font>
      <b/>
      <sz val="15"/>
      <name val="Calibri"/>
      <family val="2"/>
      <scheme val="minor"/>
    </font>
    <font>
      <sz val="12"/>
      <name val="Calibri"/>
      <family val="2"/>
      <scheme val="minor"/>
    </font>
    <font>
      <b/>
      <sz val="12.5"/>
      <name val="Calibri"/>
      <family val="2"/>
      <scheme val="minor"/>
    </font>
    <font>
      <sz val="12.5"/>
      <name val="Calibri"/>
      <family val="2"/>
      <scheme val="minor"/>
    </font>
    <font>
      <b/>
      <sz val="12.5"/>
      <color rgb="FFFF0000"/>
      <name val="Calibri"/>
      <family val="2"/>
      <scheme val="minor"/>
    </font>
    <font>
      <b/>
      <sz val="12.5"/>
      <color theme="1"/>
      <name val="Calibri"/>
      <family val="2"/>
      <scheme val="minor"/>
    </font>
    <font>
      <sz val="12.5"/>
      <color theme="0"/>
      <name val="Calibri"/>
      <family val="2"/>
      <scheme val="minor"/>
    </font>
    <font>
      <sz val="15"/>
      <name val="Calibri"/>
      <family val="2"/>
      <scheme val="minor"/>
    </font>
    <font>
      <sz val="12.5"/>
      <color rgb="FFC00000"/>
      <name val="Calibri"/>
      <family val="2"/>
      <scheme val="minor"/>
    </font>
    <font>
      <i/>
      <sz val="12"/>
      <color theme="1"/>
      <name val="Calibri"/>
      <family val="2"/>
      <scheme val="minor"/>
    </font>
    <font>
      <b/>
      <u/>
      <sz val="14"/>
      <name val="Calibri"/>
      <family val="2"/>
      <scheme val="minor"/>
    </font>
    <font>
      <sz val="14"/>
      <color rgb="FF000000"/>
      <name val="Calibri"/>
      <family val="2"/>
      <scheme val="minor"/>
    </font>
    <font>
      <sz val="12"/>
      <color rgb="FF000000"/>
      <name val="Calibri"/>
      <family val="2"/>
      <scheme val="minor"/>
    </font>
    <font>
      <sz val="11"/>
      <color rgb="FFFFFF00"/>
      <name val="Calibri"/>
      <family val="2"/>
      <scheme val="minor"/>
    </font>
    <font>
      <u/>
      <sz val="14"/>
      <name val="Calibri"/>
      <family val="2"/>
      <scheme val="minor"/>
    </font>
    <font>
      <i/>
      <sz val="14"/>
      <name val="Calibri"/>
      <family val="2"/>
      <scheme val="minor"/>
    </font>
    <font>
      <b/>
      <sz val="12"/>
      <color rgb="FF000000"/>
      <name val="Calibri"/>
      <family val="2"/>
      <scheme val="minor"/>
    </font>
    <font>
      <b/>
      <sz val="11"/>
      <color rgb="FFFFFF00"/>
      <name val="Calibri"/>
      <family val="2"/>
      <scheme val="minor"/>
    </font>
    <font>
      <i/>
      <sz val="12"/>
      <name val="Calibri"/>
      <family val="2"/>
      <scheme val="minor"/>
    </font>
    <font>
      <b/>
      <sz val="14"/>
      <color indexed="8"/>
      <name val="Calibri"/>
      <family val="2"/>
      <scheme val="minor"/>
    </font>
    <font>
      <sz val="14"/>
      <color theme="0"/>
      <name val="Calibri"/>
      <family val="2"/>
      <scheme val="minor"/>
    </font>
    <font>
      <sz val="14"/>
      <color indexed="8"/>
      <name val="Calibri"/>
      <family val="2"/>
      <scheme val="minor"/>
    </font>
    <font>
      <sz val="14"/>
      <color indexed="10"/>
      <name val="Calibri"/>
      <family val="2"/>
      <scheme val="minor"/>
    </font>
  </fonts>
  <fills count="4">
    <fill>
      <patternFill patternType="none"/>
    </fill>
    <fill>
      <patternFill patternType="gray125"/>
    </fill>
    <fill>
      <patternFill patternType="solid">
        <fgColor rgb="FFFFFF00"/>
        <bgColor indexed="64"/>
      </patternFill>
    </fill>
    <fill>
      <patternFill patternType="solid">
        <fgColor rgb="FFDCE6F1"/>
        <bgColor indexed="64"/>
      </patternFill>
    </fill>
  </fills>
  <borders count="17">
    <border>
      <left/>
      <right/>
      <top/>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style="thin">
        <color auto="1"/>
      </right>
      <top style="thin">
        <color auto="1"/>
      </top>
      <bottom style="thin">
        <color indexed="64"/>
      </bottom>
      <diagonal/>
    </border>
    <border>
      <left/>
      <right/>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right style="thin">
        <color auto="1"/>
      </right>
      <top/>
      <bottom style="thin">
        <color auto="1"/>
      </bottom>
      <diagonal/>
    </border>
    <border>
      <left/>
      <right style="thin">
        <color auto="1"/>
      </right>
      <top style="thin">
        <color auto="1"/>
      </top>
      <bottom/>
      <diagonal/>
    </border>
    <border>
      <left style="thin">
        <color auto="1"/>
      </left>
      <right/>
      <top/>
      <bottom/>
      <diagonal/>
    </border>
    <border>
      <left style="thin">
        <color auto="1"/>
      </left>
      <right/>
      <top/>
      <bottom style="thin">
        <color auto="1"/>
      </bottom>
      <diagonal/>
    </border>
    <border>
      <left style="thin">
        <color auto="1"/>
      </left>
      <right style="thin">
        <color auto="1"/>
      </right>
      <top style="thin">
        <color auto="1"/>
      </top>
      <bottom style="double">
        <color auto="1"/>
      </bottom>
      <diagonal/>
    </border>
    <border>
      <left/>
      <right style="thin">
        <color auto="1"/>
      </right>
      <top/>
      <bottom/>
      <diagonal/>
    </border>
  </borders>
  <cellStyleXfs count="16">
    <xf numFmtId="0" fontId="0" fillId="0" borderId="0" applyNumberFormat="0" applyAlignment="0" applyProtection="0"/>
    <xf numFmtId="166" fontId="13" fillId="0" borderId="0" applyFont="0" applyFill="0" applyBorder="0" applyAlignment="0" applyProtection="0"/>
    <xf numFmtId="165" fontId="11" fillId="0" borderId="0" applyFont="0" applyFill="0" applyBorder="0" applyAlignment="0" applyProtection="0"/>
    <xf numFmtId="0" fontId="2" fillId="0" borderId="0"/>
    <xf numFmtId="0" fontId="2" fillId="0" borderId="0"/>
    <xf numFmtId="0" fontId="2" fillId="0" borderId="0"/>
    <xf numFmtId="0" fontId="2" fillId="0" borderId="0"/>
    <xf numFmtId="43" fontId="1" fillId="0" borderId="0" applyFont="0" applyFill="0" applyBorder="0" applyAlignment="0" applyProtection="0"/>
    <xf numFmtId="43" fontId="13" fillId="0" borderId="0" applyFont="0" applyFill="0" applyBorder="0" applyAlignment="0" applyProtection="0"/>
    <xf numFmtId="0" fontId="1" fillId="0" borderId="0"/>
    <xf numFmtId="43" fontId="13"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cellStyleXfs>
  <cellXfs count="600">
    <xf numFmtId="0" fontId="0" fillId="0" borderId="0" xfId="0"/>
    <xf numFmtId="0" fontId="7" fillId="0" borderId="0" xfId="3" applyFont="1" applyAlignment="1">
      <alignment vertical="center"/>
    </xf>
    <xf numFmtId="0" fontId="8" fillId="0" borderId="0" xfId="3" applyFont="1" applyAlignment="1">
      <alignment vertical="center"/>
    </xf>
    <xf numFmtId="0" fontId="9" fillId="0" borderId="0" xfId="3" applyFont="1" applyAlignment="1">
      <alignment vertical="center"/>
    </xf>
    <xf numFmtId="164" fontId="8" fillId="0" borderId="0" xfId="3" applyNumberFormat="1" applyFont="1" applyAlignment="1">
      <alignment vertical="center"/>
    </xf>
    <xf numFmtId="164" fontId="8" fillId="2" borderId="0" xfId="3" applyNumberFormat="1" applyFont="1" applyFill="1" applyAlignment="1">
      <alignment vertical="center"/>
    </xf>
    <xf numFmtId="2" fontId="8" fillId="0" borderId="0" xfId="3" applyNumberFormat="1" applyFont="1" applyAlignment="1">
      <alignment vertical="center"/>
    </xf>
    <xf numFmtId="43" fontId="8" fillId="0" borderId="0" xfId="3" applyNumberFormat="1" applyFont="1" applyAlignment="1">
      <alignment vertical="center"/>
    </xf>
    <xf numFmtId="0" fontId="2" fillId="0" borderId="0" xfId="3"/>
    <xf numFmtId="0" fontId="4" fillId="0" borderId="0" xfId="3" applyFont="1"/>
    <xf numFmtId="0" fontId="6" fillId="0" borderId="0" xfId="3" applyFont="1"/>
    <xf numFmtId="0" fontId="5" fillId="0" borderId="0" xfId="3" applyFont="1" applyAlignment="1">
      <alignment vertical="center"/>
    </xf>
    <xf numFmtId="164" fontId="3" fillId="0" borderId="0" xfId="3" applyNumberFormat="1" applyFont="1" applyAlignment="1">
      <alignment vertical="center"/>
    </xf>
    <xf numFmtId="164" fontId="3" fillId="2" borderId="0" xfId="3" applyNumberFormat="1" applyFont="1" applyFill="1" applyAlignment="1">
      <alignment vertical="center"/>
    </xf>
    <xf numFmtId="2" fontId="3" fillId="0" borderId="0" xfId="3" applyNumberFormat="1" applyFont="1" applyAlignment="1">
      <alignment vertical="center"/>
    </xf>
    <xf numFmtId="43" fontId="3" fillId="0" borderId="0" xfId="3" applyNumberFormat="1" applyFont="1" applyAlignment="1">
      <alignment vertical="center"/>
    </xf>
    <xf numFmtId="0" fontId="10" fillId="0" borderId="0" xfId="3" applyFont="1" applyAlignment="1">
      <alignment vertical="center"/>
    </xf>
    <xf numFmtId="165" fontId="10" fillId="0" borderId="0" xfId="2" applyFont="1" applyFill="1" applyAlignment="1">
      <alignment vertical="center"/>
    </xf>
    <xf numFmtId="165" fontId="10" fillId="2" borderId="0" xfId="2" applyFont="1" applyFill="1" applyAlignment="1">
      <alignment vertical="center"/>
    </xf>
    <xf numFmtId="2" fontId="10" fillId="0" borderId="0" xfId="2" applyNumberFormat="1" applyFont="1" applyFill="1" applyAlignment="1">
      <alignment vertical="center"/>
    </xf>
    <xf numFmtId="43" fontId="10" fillId="0" borderId="0" xfId="3" applyNumberFormat="1" applyFont="1" applyAlignment="1">
      <alignment vertical="center"/>
    </xf>
    <xf numFmtId="0" fontId="12" fillId="0" borderId="0" xfId="3" applyFont="1"/>
    <xf numFmtId="0" fontId="7" fillId="0" borderId="0" xfId="3" applyFont="1" applyAlignment="1">
      <alignment horizontal="center" vertical="center"/>
    </xf>
    <xf numFmtId="166" fontId="10" fillId="0" borderId="0" xfId="1" applyFont="1" applyFill="1" applyAlignment="1">
      <alignment vertical="center"/>
    </xf>
    <xf numFmtId="166" fontId="10" fillId="2" borderId="0" xfId="1" applyFont="1" applyFill="1" applyAlignment="1">
      <alignment vertical="center"/>
    </xf>
    <xf numFmtId="2" fontId="10" fillId="0" borderId="0" xfId="1" applyNumberFormat="1" applyFont="1" applyFill="1" applyAlignment="1">
      <alignment vertical="center"/>
    </xf>
    <xf numFmtId="0" fontId="8" fillId="0" borderId="0" xfId="4" applyFont="1" applyAlignment="1">
      <alignment vertical="center"/>
    </xf>
    <xf numFmtId="0" fontId="2" fillId="0" borderId="0" xfId="3" applyAlignment="1">
      <alignment wrapText="1"/>
    </xf>
    <xf numFmtId="41" fontId="14" fillId="0" borderId="0" xfId="5" applyNumberFormat="1" applyFont="1" applyAlignment="1">
      <alignment horizontal="center" wrapText="1"/>
    </xf>
    <xf numFmtId="43" fontId="15" fillId="0" borderId="0" xfId="3" applyNumberFormat="1" applyFont="1" applyAlignment="1">
      <alignment horizontal="right" wrapText="1"/>
    </xf>
    <xf numFmtId="43" fontId="15" fillId="2" borderId="0" xfId="3" applyNumberFormat="1" applyFont="1" applyFill="1" applyAlignment="1">
      <alignment horizontal="right" wrapText="1"/>
    </xf>
    <xf numFmtId="2" fontId="15" fillId="0" borderId="0" xfId="3" applyNumberFormat="1" applyFont="1" applyAlignment="1">
      <alignment horizontal="right" wrapText="1"/>
    </xf>
    <xf numFmtId="43" fontId="16" fillId="0" borderId="0" xfId="3" applyNumberFormat="1" applyFont="1" applyAlignment="1">
      <alignment horizontal="right" wrapText="1"/>
    </xf>
    <xf numFmtId="164" fontId="2" fillId="0" borderId="0" xfId="3" applyNumberFormat="1" applyAlignment="1">
      <alignment wrapText="1"/>
    </xf>
    <xf numFmtId="164" fontId="2" fillId="2" borderId="0" xfId="3" applyNumberFormat="1" applyFill="1" applyAlignment="1">
      <alignment wrapText="1"/>
    </xf>
    <xf numFmtId="2" fontId="2" fillId="0" borderId="0" xfId="3" applyNumberFormat="1" applyAlignment="1">
      <alignment wrapText="1"/>
    </xf>
    <xf numFmtId="43" fontId="18" fillId="0" borderId="0" xfId="3" applyNumberFormat="1" applyFont="1" applyAlignment="1">
      <alignment horizontal="center"/>
    </xf>
    <xf numFmtId="43" fontId="18" fillId="2" borderId="7" xfId="3" applyNumberFormat="1" applyFont="1" applyFill="1" applyBorder="1" applyAlignment="1">
      <alignment horizontal="center"/>
    </xf>
    <xf numFmtId="43" fontId="18" fillId="0" borderId="7" xfId="3" applyNumberFormat="1" applyFont="1" applyBorder="1" applyAlignment="1">
      <alignment horizontal="center"/>
    </xf>
    <xf numFmtId="2" fontId="18" fillId="0" borderId="0" xfId="3" applyNumberFormat="1" applyFont="1" applyAlignment="1">
      <alignment horizontal="center"/>
    </xf>
    <xf numFmtId="43" fontId="17" fillId="0" borderId="0" xfId="3" applyNumberFormat="1" applyFont="1" applyAlignment="1">
      <alignment horizontal="center"/>
    </xf>
    <xf numFmtId="0" fontId="18" fillId="0" borderId="0" xfId="3" applyFont="1" applyAlignment="1">
      <alignment horizontal="center"/>
    </xf>
    <xf numFmtId="15" fontId="17" fillId="0" borderId="10" xfId="3" applyNumberFormat="1" applyFont="1" applyBorder="1" applyAlignment="1">
      <alignment horizontal="center" vertical="center"/>
    </xf>
    <xf numFmtId="15" fontId="17" fillId="0" borderId="7" xfId="3" applyNumberFormat="1" applyFont="1" applyBorder="1" applyAlignment="1">
      <alignment horizontal="center" vertical="center"/>
    </xf>
    <xf numFmtId="15" fontId="18" fillId="0" borderId="0" xfId="3" applyNumberFormat="1" applyFont="1" applyAlignment="1">
      <alignment horizontal="center" vertical="center"/>
    </xf>
    <xf numFmtId="15" fontId="18" fillId="0" borderId="7" xfId="3" applyNumberFormat="1" applyFont="1" applyBorder="1" applyAlignment="1">
      <alignment horizontal="center" vertical="center"/>
    </xf>
    <xf numFmtId="2" fontId="18" fillId="0" borderId="0" xfId="3" applyNumberFormat="1" applyFont="1" applyAlignment="1">
      <alignment horizontal="center" vertical="center"/>
    </xf>
    <xf numFmtId="15" fontId="19" fillId="0" borderId="7" xfId="3" applyNumberFormat="1" applyFont="1" applyBorder="1" applyAlignment="1">
      <alignment horizontal="center" vertical="center"/>
    </xf>
    <xf numFmtId="15" fontId="17" fillId="0" borderId="7" xfId="4" applyNumberFormat="1" applyFont="1" applyBorder="1" applyAlignment="1">
      <alignment horizontal="center" vertical="center"/>
    </xf>
    <xf numFmtId="0" fontId="5" fillId="0" borderId="7" xfId="3" applyFont="1" applyBorder="1" applyAlignment="1">
      <alignment horizontal="center" vertical="center" wrapText="1"/>
    </xf>
    <xf numFmtId="43" fontId="5" fillId="0" borderId="0" xfId="3" applyNumberFormat="1" applyFont="1" applyAlignment="1">
      <alignment horizontal="center" vertical="center"/>
    </xf>
    <xf numFmtId="15" fontId="5" fillId="0" borderId="0" xfId="3" applyNumberFormat="1" applyFont="1"/>
    <xf numFmtId="15" fontId="20" fillId="0" borderId="0" xfId="3" applyNumberFormat="1" applyFont="1"/>
    <xf numFmtId="15" fontId="5" fillId="0" borderId="7" xfId="3" applyNumberFormat="1" applyFont="1" applyBorder="1" applyAlignment="1">
      <alignment horizontal="center" vertical="center"/>
    </xf>
    <xf numFmtId="15" fontId="5" fillId="0" borderId="0" xfId="3" applyNumberFormat="1" applyFont="1" applyAlignment="1">
      <alignment horizontal="center" vertical="center"/>
    </xf>
    <xf numFmtId="15" fontId="17" fillId="0" borderId="10" xfId="6" applyNumberFormat="1" applyFont="1" applyBorder="1" applyAlignment="1">
      <alignment horizontal="center" vertical="center"/>
    </xf>
    <xf numFmtId="0" fontId="17" fillId="0" borderId="10" xfId="3" applyFont="1" applyBorder="1" applyAlignment="1">
      <alignment horizontal="center" vertical="center" wrapText="1"/>
    </xf>
    <xf numFmtId="166" fontId="19" fillId="0" borderId="7" xfId="1" applyFont="1" applyFill="1" applyBorder="1" applyAlignment="1">
      <alignment horizontal="center" vertical="center" wrapText="1"/>
    </xf>
    <xf numFmtId="0" fontId="5" fillId="0" borderId="0" xfId="3" applyFont="1" applyAlignment="1">
      <alignment horizontal="center" vertical="center" wrapText="1"/>
    </xf>
    <xf numFmtId="0" fontId="5" fillId="2" borderId="7" xfId="3" applyFont="1" applyFill="1" applyBorder="1" applyAlignment="1">
      <alignment horizontal="center" vertical="center" wrapText="1"/>
    </xf>
    <xf numFmtId="2" fontId="5" fillId="0" borderId="0" xfId="3" applyNumberFormat="1" applyFont="1" applyAlignment="1">
      <alignment horizontal="center" vertical="center" wrapText="1"/>
    </xf>
    <xf numFmtId="165" fontId="5" fillId="0" borderId="0" xfId="2" applyFont="1" applyAlignment="1">
      <alignment horizontal="center" vertical="center" wrapText="1"/>
    </xf>
    <xf numFmtId="43" fontId="5" fillId="0" borderId="0" xfId="3" applyNumberFormat="1" applyFont="1" applyAlignment="1">
      <alignment horizontal="center" wrapText="1"/>
    </xf>
    <xf numFmtId="0" fontId="5" fillId="0" borderId="0" xfId="3" applyFont="1"/>
    <xf numFmtId="0" fontId="20" fillId="0" borderId="0" xfId="3" applyFont="1"/>
    <xf numFmtId="0" fontId="21" fillId="0" borderId="0" xfId="0" applyFont="1" applyAlignment="1"/>
    <xf numFmtId="0" fontId="1" fillId="0" borderId="0" xfId="3" applyFont="1"/>
    <xf numFmtId="41" fontId="1" fillId="0" borderId="0" xfId="3" applyNumberFormat="1" applyFont="1"/>
    <xf numFmtId="0" fontId="5" fillId="0" borderId="10" xfId="3" applyFont="1" applyBorder="1" applyAlignment="1">
      <alignment horizontal="center" wrapText="1"/>
    </xf>
    <xf numFmtId="0" fontId="5" fillId="0" borderId="0" xfId="3" applyFont="1" applyAlignment="1">
      <alignment horizontal="center" wrapText="1"/>
    </xf>
    <xf numFmtId="0" fontId="22" fillId="0" borderId="1" xfId="3" applyFont="1" applyBorder="1"/>
    <xf numFmtId="0" fontId="22" fillId="0" borderId="1" xfId="3" applyFont="1" applyBorder="1" applyAlignment="1">
      <alignment wrapText="1"/>
    </xf>
    <xf numFmtId="0" fontId="23" fillId="0" borderId="1" xfId="3" applyFont="1" applyBorder="1" applyAlignment="1">
      <alignment wrapText="1"/>
    </xf>
    <xf numFmtId="164" fontId="24" fillId="0" borderId="1" xfId="3" applyNumberFormat="1" applyFont="1" applyBorder="1" applyAlignment="1">
      <alignment wrapText="1"/>
    </xf>
    <xf numFmtId="164" fontId="23" fillId="0" borderId="0" xfId="3" applyNumberFormat="1" applyFont="1" applyAlignment="1">
      <alignment wrapText="1"/>
    </xf>
    <xf numFmtId="164" fontId="23" fillId="2" borderId="0" xfId="3" applyNumberFormat="1" applyFont="1" applyFill="1" applyAlignment="1">
      <alignment wrapText="1"/>
    </xf>
    <xf numFmtId="2" fontId="23" fillId="0" borderId="0" xfId="3" applyNumberFormat="1" applyFont="1" applyAlignment="1">
      <alignment wrapText="1"/>
    </xf>
    <xf numFmtId="164" fontId="23" fillId="0" borderId="1" xfId="3" applyNumberFormat="1" applyFont="1" applyBorder="1" applyAlignment="1">
      <alignment wrapText="1"/>
    </xf>
    <xf numFmtId="43" fontId="25" fillId="0" borderId="0" xfId="3" applyNumberFormat="1" applyFont="1" applyAlignment="1">
      <alignment wrapText="1"/>
    </xf>
    <xf numFmtId="0" fontId="23" fillId="0" borderId="1" xfId="6" applyFont="1" applyBorder="1" applyAlignment="1">
      <alignment wrapText="1"/>
    </xf>
    <xf numFmtId="0" fontId="22" fillId="0" borderId="9" xfId="3" applyFont="1" applyBorder="1" applyAlignment="1">
      <alignment vertical="top"/>
    </xf>
    <xf numFmtId="0" fontId="26" fillId="0" borderId="9" xfId="3" applyFont="1" applyBorder="1" applyAlignment="1">
      <alignment horizontal="left" vertical="top" wrapText="1" indent="1"/>
    </xf>
    <xf numFmtId="0" fontId="18" fillId="0" borderId="9" xfId="3" applyFont="1" applyBorder="1" applyAlignment="1">
      <alignment horizontal="left" vertical="top" wrapText="1" indent="1"/>
    </xf>
    <xf numFmtId="164" fontId="27" fillId="0" borderId="9" xfId="3" applyNumberFormat="1" applyFont="1" applyBorder="1" applyAlignment="1">
      <alignment horizontal="left" vertical="top" wrapText="1" indent="1"/>
    </xf>
    <xf numFmtId="164" fontId="18" fillId="0" borderId="0" xfId="3" applyNumberFormat="1" applyFont="1" applyAlignment="1">
      <alignment horizontal="left" vertical="top" wrapText="1" indent="1"/>
    </xf>
    <xf numFmtId="164" fontId="18" fillId="2" borderId="0" xfId="3" applyNumberFormat="1" applyFont="1" applyFill="1" applyAlignment="1">
      <alignment horizontal="left" vertical="top" wrapText="1" indent="1"/>
    </xf>
    <xf numFmtId="2" fontId="18" fillId="0" borderId="0" xfId="3" applyNumberFormat="1" applyFont="1" applyAlignment="1">
      <alignment horizontal="left" vertical="top" wrapText="1" indent="1"/>
    </xf>
    <xf numFmtId="164" fontId="18" fillId="0" borderId="9" xfId="3" applyNumberFormat="1" applyFont="1" applyBorder="1" applyAlignment="1">
      <alignment horizontal="left" vertical="top" wrapText="1" indent="1"/>
    </xf>
    <xf numFmtId="43" fontId="17" fillId="0" borderId="0" xfId="3" applyNumberFormat="1" applyFont="1" applyAlignment="1">
      <alignment horizontal="left" vertical="top" wrapText="1" indent="1"/>
    </xf>
    <xf numFmtId="0" fontId="18" fillId="0" borderId="9" xfId="6" applyFont="1" applyBorder="1" applyAlignment="1">
      <alignment horizontal="left" vertical="top" wrapText="1" indent="1"/>
    </xf>
    <xf numFmtId="0" fontId="28" fillId="0" borderId="9" xfId="3" applyFont="1" applyBorder="1" applyAlignment="1">
      <alignment horizontal="left" vertical="top" wrapText="1" indent="1"/>
    </xf>
    <xf numFmtId="167" fontId="21" fillId="0" borderId="9" xfId="1" applyNumberFormat="1" applyFont="1" applyFill="1" applyBorder="1" applyAlignment="1">
      <alignment vertical="top"/>
    </xf>
    <xf numFmtId="167" fontId="21" fillId="0" borderId="0" xfId="1" applyNumberFormat="1" applyFont="1" applyFill="1" applyBorder="1" applyAlignment="1">
      <alignment vertical="top"/>
    </xf>
    <xf numFmtId="167" fontId="21" fillId="2" borderId="0" xfId="1" applyNumberFormat="1" applyFont="1" applyFill="1" applyBorder="1" applyAlignment="1">
      <alignment vertical="top"/>
    </xf>
    <xf numFmtId="165" fontId="21" fillId="0" borderId="0" xfId="2" applyFont="1" applyFill="1" applyBorder="1" applyAlignment="1">
      <alignment vertical="top"/>
    </xf>
    <xf numFmtId="2" fontId="21" fillId="0" borderId="0" xfId="2" applyNumberFormat="1" applyFont="1" applyFill="1" applyBorder="1" applyAlignment="1">
      <alignment vertical="top"/>
    </xf>
    <xf numFmtId="43" fontId="21" fillId="0" borderId="0" xfId="7" applyFont="1" applyFill="1" applyBorder="1" applyAlignment="1">
      <alignment vertical="top"/>
    </xf>
    <xf numFmtId="168" fontId="4" fillId="0" borderId="0" xfId="3" applyNumberFormat="1" applyFont="1"/>
    <xf numFmtId="167" fontId="24" fillId="0" borderId="0" xfId="7" applyNumberFormat="1" applyFont="1" applyFill="1" applyBorder="1" applyAlignment="1">
      <alignment vertical="top"/>
    </xf>
    <xf numFmtId="167" fontId="24" fillId="0" borderId="9" xfId="7" applyNumberFormat="1" applyFont="1" applyFill="1" applyBorder="1" applyAlignment="1">
      <alignment vertical="top"/>
    </xf>
    <xf numFmtId="41" fontId="24" fillId="0" borderId="9" xfId="7" applyNumberFormat="1" applyFont="1" applyFill="1" applyBorder="1" applyAlignment="1">
      <alignment vertical="top"/>
    </xf>
    <xf numFmtId="41" fontId="29" fillId="0" borderId="0" xfId="7" applyNumberFormat="1" applyFont="1" applyFill="1" applyBorder="1" applyAlignment="1">
      <alignment vertical="top"/>
    </xf>
    <xf numFmtId="167" fontId="30" fillId="0" borderId="9" xfId="1" applyNumberFormat="1" applyFont="1" applyFill="1" applyBorder="1" applyAlignment="1">
      <alignment vertical="top"/>
    </xf>
    <xf numFmtId="2" fontId="21" fillId="0" borderId="0" xfId="1" applyNumberFormat="1" applyFont="1" applyFill="1" applyBorder="1" applyAlignment="1">
      <alignment vertical="top"/>
    </xf>
    <xf numFmtId="167" fontId="8" fillId="0" borderId="7" xfId="1" applyNumberFormat="1" applyFont="1" applyFill="1" applyBorder="1" applyAlignment="1">
      <alignment vertical="center" wrapText="1"/>
    </xf>
    <xf numFmtId="167" fontId="8" fillId="0" borderId="7" xfId="3" applyNumberFormat="1" applyFont="1" applyBorder="1" applyAlignment="1">
      <alignment horizontal="left" vertical="top" wrapText="1" indent="1"/>
    </xf>
    <xf numFmtId="167" fontId="8" fillId="0" borderId="0" xfId="1" applyNumberFormat="1" applyFont="1" applyFill="1" applyBorder="1" applyAlignment="1">
      <alignment vertical="center" wrapText="1"/>
    </xf>
    <xf numFmtId="167" fontId="26" fillId="0" borderId="4" xfId="3" applyNumberFormat="1" applyFont="1" applyBorder="1" applyAlignment="1">
      <alignment horizontal="left" vertical="top" wrapText="1" indent="1"/>
    </xf>
    <xf numFmtId="167" fontId="26" fillId="0" borderId="7" xfId="3" applyNumberFormat="1" applyFont="1" applyBorder="1" applyAlignment="1">
      <alignment horizontal="left" vertical="top" wrapText="1" indent="1"/>
    </xf>
    <xf numFmtId="43" fontId="8" fillId="0" borderId="0" xfId="7" applyFont="1" applyFill="1" applyBorder="1" applyAlignment="1">
      <alignment vertical="center" wrapText="1"/>
    </xf>
    <xf numFmtId="41" fontId="18" fillId="0" borderId="7" xfId="7" applyNumberFormat="1" applyFont="1" applyFill="1" applyBorder="1" applyAlignment="1">
      <alignment vertical="top" wrapText="1"/>
    </xf>
    <xf numFmtId="41" fontId="18" fillId="0" borderId="0" xfId="7" applyNumberFormat="1" applyFont="1" applyFill="1" applyBorder="1" applyAlignment="1">
      <alignment vertical="top" wrapText="1"/>
    </xf>
    <xf numFmtId="41" fontId="31" fillId="0" borderId="0" xfId="7" applyNumberFormat="1" applyFont="1" applyFill="1" applyBorder="1" applyAlignment="1">
      <alignment vertical="top" wrapText="1"/>
    </xf>
    <xf numFmtId="167" fontId="8" fillId="0" borderId="7" xfId="6" applyNumberFormat="1" applyFont="1" applyBorder="1" applyAlignment="1">
      <alignment horizontal="left" vertical="top" wrapText="1" indent="1"/>
    </xf>
    <xf numFmtId="167" fontId="7" fillId="0" borderId="7" xfId="1" applyNumberFormat="1" applyFont="1" applyFill="1" applyBorder="1" applyAlignment="1">
      <alignment vertical="center" wrapText="1"/>
    </xf>
    <xf numFmtId="43" fontId="1" fillId="0" borderId="0" xfId="3" applyNumberFormat="1" applyFont="1"/>
    <xf numFmtId="167" fontId="22" fillId="0" borderId="9" xfId="1" applyNumberFormat="1" applyFont="1" applyFill="1" applyBorder="1" applyAlignment="1">
      <alignment horizontal="left" vertical="top" wrapText="1" indent="1"/>
    </xf>
    <xf numFmtId="167" fontId="22" fillId="0" borderId="0" xfId="1" applyNumberFormat="1" applyFont="1" applyFill="1" applyBorder="1" applyAlignment="1">
      <alignment horizontal="left" vertical="top" wrapText="1" indent="1"/>
    </xf>
    <xf numFmtId="167" fontId="22" fillId="2" borderId="0" xfId="1" applyNumberFormat="1" applyFont="1" applyFill="1" applyBorder="1" applyAlignment="1">
      <alignment horizontal="left" vertical="top" wrapText="1" indent="1"/>
    </xf>
    <xf numFmtId="2" fontId="22" fillId="0" borderId="0" xfId="1" applyNumberFormat="1" applyFont="1" applyFill="1" applyBorder="1" applyAlignment="1">
      <alignment horizontal="left" vertical="top" wrapText="1" indent="1"/>
    </xf>
    <xf numFmtId="167" fontId="21" fillId="0" borderId="9" xfId="1" applyNumberFormat="1" applyFont="1" applyFill="1" applyBorder="1" applyAlignment="1">
      <alignment horizontal="left" vertical="top" wrapText="1" indent="1"/>
    </xf>
    <xf numFmtId="43" fontId="22" fillId="0" borderId="0" xfId="3" applyNumberFormat="1" applyFont="1" applyAlignment="1">
      <alignment horizontal="left" vertical="top" wrapText="1" indent="1"/>
    </xf>
    <xf numFmtId="41" fontId="23" fillId="0" borderId="9" xfId="3" applyNumberFormat="1" applyFont="1" applyBorder="1" applyAlignment="1">
      <alignment horizontal="left" vertical="top" wrapText="1" indent="1"/>
    </xf>
    <xf numFmtId="41" fontId="23" fillId="0" borderId="0" xfId="3" applyNumberFormat="1" applyFont="1" applyAlignment="1">
      <alignment horizontal="left" vertical="top" wrapText="1" indent="1"/>
    </xf>
    <xf numFmtId="41" fontId="29" fillId="0" borderId="0" xfId="3" applyNumberFormat="1" applyFont="1" applyAlignment="1">
      <alignment horizontal="left" vertical="top" wrapText="1" indent="1"/>
    </xf>
    <xf numFmtId="167" fontId="32" fillId="0" borderId="9" xfId="1" applyNumberFormat="1" applyFont="1" applyFill="1" applyBorder="1" applyAlignment="1">
      <alignment horizontal="left" vertical="top" wrapText="1" indent="1"/>
    </xf>
    <xf numFmtId="167" fontId="8" fillId="0" borderId="9" xfId="1" applyNumberFormat="1" applyFont="1" applyFill="1" applyBorder="1" applyAlignment="1">
      <alignment horizontal="left" vertical="top" wrapText="1" indent="1"/>
    </xf>
    <xf numFmtId="169" fontId="8" fillId="0" borderId="0" xfId="1" applyNumberFormat="1" applyFont="1" applyFill="1" applyBorder="1" applyAlignment="1">
      <alignment horizontal="left" vertical="top" wrapText="1" indent="1"/>
    </xf>
    <xf numFmtId="169" fontId="8" fillId="2" borderId="0" xfId="1" applyNumberFormat="1" applyFont="1" applyFill="1" applyBorder="1" applyAlignment="1">
      <alignment horizontal="left" vertical="top" wrapText="1" indent="1"/>
    </xf>
    <xf numFmtId="2" fontId="8" fillId="0" borderId="0" xfId="1" applyNumberFormat="1" applyFont="1" applyFill="1" applyBorder="1" applyAlignment="1">
      <alignment horizontal="left" vertical="top" wrapText="1" indent="1"/>
    </xf>
    <xf numFmtId="167" fontId="33" fillId="0" borderId="9" xfId="1" applyNumberFormat="1" applyFont="1" applyFill="1" applyBorder="1" applyAlignment="1">
      <alignment horizontal="left" vertical="top" wrapText="1" indent="1"/>
    </xf>
    <xf numFmtId="43" fontId="8" fillId="0" borderId="0" xfId="3" applyNumberFormat="1" applyFont="1" applyAlignment="1">
      <alignment horizontal="left" vertical="top" wrapText="1" indent="1"/>
    </xf>
    <xf numFmtId="41" fontId="18" fillId="0" borderId="9" xfId="3" applyNumberFormat="1" applyFont="1" applyBorder="1" applyAlignment="1">
      <alignment horizontal="left" vertical="top" wrapText="1" indent="1"/>
    </xf>
    <xf numFmtId="41" fontId="18" fillId="0" borderId="0" xfId="3" applyNumberFormat="1" applyFont="1" applyAlignment="1">
      <alignment horizontal="left" vertical="top" wrapText="1" indent="1"/>
    </xf>
    <xf numFmtId="41" fontId="31" fillId="0" borderId="0" xfId="3" applyNumberFormat="1" applyFont="1" applyAlignment="1">
      <alignment horizontal="left" vertical="top" wrapText="1" indent="1"/>
    </xf>
    <xf numFmtId="167" fontId="7" fillId="0" borderId="9" xfId="1" applyNumberFormat="1" applyFont="1" applyFill="1" applyBorder="1" applyAlignment="1">
      <alignment horizontal="left" vertical="top" wrapText="1" indent="1"/>
    </xf>
    <xf numFmtId="167" fontId="8" fillId="0" borderId="0" xfId="1" applyNumberFormat="1" applyFont="1" applyFill="1" applyBorder="1" applyAlignment="1">
      <alignment horizontal="left" vertical="top" wrapText="1" indent="1"/>
    </xf>
    <xf numFmtId="167" fontId="8" fillId="2" borderId="0" xfId="1" applyNumberFormat="1" applyFont="1" applyFill="1" applyBorder="1" applyAlignment="1">
      <alignment horizontal="left" vertical="top" wrapText="1" indent="1"/>
    </xf>
    <xf numFmtId="41" fontId="24" fillId="0" borderId="0" xfId="7" applyNumberFormat="1" applyFont="1" applyFill="1" applyBorder="1" applyAlignment="1">
      <alignment vertical="top"/>
    </xf>
    <xf numFmtId="167" fontId="21" fillId="0" borderId="9" xfId="1" applyNumberFormat="1" applyFont="1" applyFill="1" applyBorder="1" applyAlignment="1">
      <alignment horizontal="right" vertical="top"/>
    </xf>
    <xf numFmtId="167" fontId="21" fillId="0" borderId="0" xfId="1" applyNumberFormat="1" applyFont="1" applyFill="1" applyBorder="1" applyAlignment="1">
      <alignment horizontal="right" vertical="top"/>
    </xf>
    <xf numFmtId="167" fontId="21" fillId="2" borderId="0" xfId="1" applyNumberFormat="1" applyFont="1" applyFill="1" applyBorder="1" applyAlignment="1">
      <alignment horizontal="right" vertical="top"/>
    </xf>
    <xf numFmtId="2" fontId="21" fillId="0" borderId="0" xfId="1" applyNumberFormat="1" applyFont="1" applyFill="1" applyBorder="1" applyAlignment="1">
      <alignment horizontal="right" vertical="top"/>
    </xf>
    <xf numFmtId="166" fontId="34" fillId="0" borderId="0" xfId="1" applyFont="1" applyFill="1" applyAlignment="1">
      <alignment horizontal="right"/>
    </xf>
    <xf numFmtId="43" fontId="9" fillId="0" borderId="0" xfId="7" applyFont="1" applyFill="1" applyBorder="1" applyAlignment="1">
      <alignment vertical="center" wrapText="1"/>
    </xf>
    <xf numFmtId="43" fontId="5" fillId="0" borderId="0" xfId="3" applyNumberFormat="1" applyFont="1"/>
    <xf numFmtId="2" fontId="8" fillId="0" borderId="0" xfId="1" applyNumberFormat="1" applyFont="1" applyFill="1" applyBorder="1" applyAlignment="1">
      <alignment vertical="center" wrapText="1"/>
    </xf>
    <xf numFmtId="167" fontId="8" fillId="0" borderId="10" xfId="1" applyNumberFormat="1" applyFont="1" applyFill="1" applyBorder="1" applyAlignment="1">
      <alignment vertical="center" wrapText="1"/>
    </xf>
    <xf numFmtId="167" fontId="8" fillId="0" borderId="10" xfId="3" applyNumberFormat="1" applyFont="1" applyBorder="1" applyAlignment="1">
      <alignment vertical="center" wrapText="1"/>
    </xf>
    <xf numFmtId="167" fontId="26" fillId="0" borderId="11" xfId="3" applyNumberFormat="1" applyFont="1" applyBorder="1" applyAlignment="1">
      <alignment vertical="center" wrapText="1"/>
    </xf>
    <xf numFmtId="167" fontId="26" fillId="0" borderId="10" xfId="3" applyNumberFormat="1" applyFont="1" applyBorder="1" applyAlignment="1">
      <alignment vertical="center" wrapText="1"/>
    </xf>
    <xf numFmtId="41" fontId="18" fillId="0" borderId="9" xfId="7" applyNumberFormat="1" applyFont="1" applyFill="1" applyBorder="1" applyAlignment="1">
      <alignment vertical="top" wrapText="1"/>
    </xf>
    <xf numFmtId="167" fontId="8" fillId="0" borderId="10" xfId="6" applyNumberFormat="1" applyFont="1" applyBorder="1" applyAlignment="1">
      <alignment vertical="center" wrapText="1"/>
    </xf>
    <xf numFmtId="167" fontId="7" fillId="0" borderId="10" xfId="1" applyNumberFormat="1" applyFont="1" applyFill="1" applyBorder="1" applyAlignment="1">
      <alignment vertical="center" wrapText="1"/>
    </xf>
    <xf numFmtId="167" fontId="22" fillId="0" borderId="9" xfId="1" applyNumberFormat="1" applyFont="1" applyFill="1" applyBorder="1" applyAlignment="1">
      <alignment vertical="top" wrapText="1"/>
    </xf>
    <xf numFmtId="43" fontId="22" fillId="0" borderId="0" xfId="3" applyNumberFormat="1" applyFont="1" applyAlignment="1">
      <alignment vertical="top" wrapText="1"/>
    </xf>
    <xf numFmtId="0" fontId="1" fillId="0" borderId="0" xfId="3" applyFont="1" applyAlignment="1">
      <alignment vertical="center"/>
    </xf>
    <xf numFmtId="0" fontId="22" fillId="0" borderId="9" xfId="3" applyFont="1" applyBorder="1" applyAlignment="1">
      <alignment vertical="center"/>
    </xf>
    <xf numFmtId="0" fontId="26" fillId="0" borderId="9" xfId="3" applyFont="1" applyBorder="1" applyAlignment="1">
      <alignment horizontal="left" vertical="center" wrapText="1"/>
    </xf>
    <xf numFmtId="167" fontId="8" fillId="0" borderId="1" xfId="1" applyNumberFormat="1" applyFont="1" applyFill="1" applyBorder="1" applyAlignment="1">
      <alignment vertical="center" wrapText="1"/>
    </xf>
    <xf numFmtId="167" fontId="8" fillId="0" borderId="12" xfId="1" applyNumberFormat="1" applyFont="1" applyFill="1" applyBorder="1" applyAlignment="1">
      <alignment vertical="center" wrapText="1"/>
    </xf>
    <xf numFmtId="41" fontId="1" fillId="0" borderId="0" xfId="3" applyNumberFormat="1" applyFont="1" applyAlignment="1">
      <alignment vertical="center"/>
    </xf>
    <xf numFmtId="168" fontId="4" fillId="0" borderId="0" xfId="3" applyNumberFormat="1" applyFont="1" applyAlignment="1">
      <alignment vertical="center"/>
    </xf>
    <xf numFmtId="167" fontId="24" fillId="0" borderId="0" xfId="7" applyNumberFormat="1" applyFont="1" applyFill="1" applyBorder="1" applyAlignment="1">
      <alignment vertical="center"/>
    </xf>
    <xf numFmtId="166" fontId="18" fillId="0" borderId="1" xfId="7" applyNumberFormat="1" applyFont="1" applyFill="1" applyBorder="1" applyAlignment="1">
      <alignment vertical="center" wrapText="1"/>
    </xf>
    <xf numFmtId="166" fontId="18" fillId="0" borderId="0" xfId="7" applyNumberFormat="1" applyFont="1" applyFill="1" applyBorder="1" applyAlignment="1">
      <alignment vertical="center" wrapText="1"/>
    </xf>
    <xf numFmtId="166" fontId="31" fillId="0" borderId="0" xfId="7" applyNumberFormat="1" applyFont="1" applyFill="1" applyBorder="1" applyAlignment="1">
      <alignment vertical="center" wrapText="1"/>
    </xf>
    <xf numFmtId="167" fontId="7" fillId="0" borderId="1" xfId="1" applyNumberFormat="1" applyFont="1" applyFill="1" applyBorder="1" applyAlignment="1">
      <alignment vertical="center" wrapText="1"/>
    </xf>
    <xf numFmtId="167" fontId="21" fillId="0" borderId="7" xfId="1" applyNumberFormat="1" applyFont="1" applyFill="1" applyBorder="1" applyAlignment="1">
      <alignment vertical="top"/>
    </xf>
    <xf numFmtId="167" fontId="21" fillId="0" borderId="10" xfId="1" applyNumberFormat="1" applyFont="1" applyFill="1" applyBorder="1" applyAlignment="1">
      <alignment vertical="top"/>
    </xf>
    <xf numFmtId="41" fontId="23" fillId="0" borderId="10" xfId="3" applyNumberFormat="1" applyFont="1" applyBorder="1" applyAlignment="1">
      <alignment horizontal="left" vertical="top" wrapText="1" indent="1"/>
    </xf>
    <xf numFmtId="167" fontId="30" fillId="0" borderId="7" xfId="1" applyNumberFormat="1" applyFont="1" applyFill="1" applyBorder="1" applyAlignment="1">
      <alignment vertical="top"/>
    </xf>
    <xf numFmtId="167" fontId="33" fillId="0" borderId="7" xfId="1" applyNumberFormat="1" applyFont="1" applyFill="1" applyBorder="1" applyAlignment="1">
      <alignment vertical="center"/>
    </xf>
    <xf numFmtId="167" fontId="33" fillId="0" borderId="0" xfId="1" applyNumberFormat="1" applyFont="1" applyFill="1" applyBorder="1" applyAlignment="1">
      <alignment vertical="center"/>
    </xf>
    <xf numFmtId="167" fontId="33" fillId="0" borderId="4" xfId="1" applyNumberFormat="1" applyFont="1" applyFill="1" applyBorder="1" applyAlignment="1">
      <alignment vertical="center"/>
    </xf>
    <xf numFmtId="43" fontId="33" fillId="0" borderId="0" xfId="7" applyFont="1" applyFill="1" applyBorder="1" applyAlignment="1">
      <alignment vertical="center"/>
    </xf>
    <xf numFmtId="41" fontId="27" fillId="0" borderId="1" xfId="7" applyNumberFormat="1" applyFont="1" applyFill="1" applyBorder="1" applyAlignment="1">
      <alignment vertical="top"/>
    </xf>
    <xf numFmtId="41" fontId="27" fillId="0" borderId="0" xfId="7" applyNumberFormat="1" applyFont="1" applyFill="1" applyBorder="1" applyAlignment="1">
      <alignment vertical="top"/>
    </xf>
    <xf numFmtId="41" fontId="31" fillId="0" borderId="0" xfId="7" applyNumberFormat="1" applyFont="1" applyFill="1" applyBorder="1" applyAlignment="1">
      <alignment vertical="top"/>
    </xf>
    <xf numFmtId="167" fontId="35" fillId="0" borderId="7" xfId="1" applyNumberFormat="1" applyFont="1" applyFill="1" applyBorder="1" applyAlignment="1">
      <alignment vertical="center"/>
    </xf>
    <xf numFmtId="167" fontId="21" fillId="0" borderId="1" xfId="1" applyNumberFormat="1" applyFont="1" applyFill="1" applyBorder="1" applyAlignment="1">
      <alignment vertical="top"/>
    </xf>
    <xf numFmtId="167" fontId="30" fillId="0" borderId="1" xfId="1" applyNumberFormat="1" applyFont="1" applyFill="1" applyBorder="1" applyAlignment="1">
      <alignment vertical="top"/>
    </xf>
    <xf numFmtId="0" fontId="36" fillId="0" borderId="0" xfId="0" applyFont="1" applyAlignment="1">
      <alignment horizontal="left" vertical="top"/>
    </xf>
    <xf numFmtId="167" fontId="8" fillId="0" borderId="7" xfId="3" applyNumberFormat="1" applyFont="1" applyBorder="1" applyAlignment="1">
      <alignment horizontal="right" wrapText="1"/>
    </xf>
    <xf numFmtId="167" fontId="33" fillId="0" borderId="7" xfId="1" applyNumberFormat="1" applyFont="1" applyFill="1" applyBorder="1" applyAlignment="1"/>
    <xf numFmtId="167" fontId="8" fillId="0" borderId="7" xfId="1" applyNumberFormat="1" applyFont="1" applyFill="1" applyBorder="1" applyAlignment="1">
      <alignment horizontal="left" wrapText="1"/>
    </xf>
    <xf numFmtId="167" fontId="8" fillId="0" borderId="0" xfId="1" applyNumberFormat="1" applyFont="1" applyFill="1" applyBorder="1" applyAlignment="1">
      <alignment horizontal="left" wrapText="1"/>
    </xf>
    <xf numFmtId="170" fontId="8" fillId="0" borderId="0" xfId="1" applyNumberFormat="1" applyFont="1" applyFill="1" applyBorder="1" applyAlignment="1">
      <alignment horizontal="right" wrapText="1"/>
    </xf>
    <xf numFmtId="167" fontId="33" fillId="0" borderId="4" xfId="1" applyNumberFormat="1" applyFont="1" applyFill="1" applyBorder="1" applyAlignment="1"/>
    <xf numFmtId="167" fontId="7" fillId="0" borderId="7" xfId="3" applyNumberFormat="1" applyFont="1" applyBorder="1" applyAlignment="1">
      <alignment horizontal="right" wrapText="1"/>
    </xf>
    <xf numFmtId="167" fontId="33" fillId="0" borderId="7" xfId="1" applyNumberFormat="1" applyFont="1" applyFill="1" applyBorder="1" applyAlignment="1">
      <alignment vertical="center" wrapText="1"/>
    </xf>
    <xf numFmtId="167" fontId="33" fillId="0" borderId="4" xfId="1" applyNumberFormat="1" applyFont="1" applyFill="1" applyBorder="1" applyAlignment="1">
      <alignment vertical="center" wrapText="1"/>
    </xf>
    <xf numFmtId="43" fontId="33" fillId="0" borderId="0" xfId="7" applyFont="1" applyFill="1" applyBorder="1" applyAlignment="1">
      <alignment vertical="center" wrapText="1"/>
    </xf>
    <xf numFmtId="41" fontId="27" fillId="0" borderId="7" xfId="7" applyNumberFormat="1" applyFont="1" applyFill="1" applyBorder="1" applyAlignment="1">
      <alignment vertical="top"/>
    </xf>
    <xf numFmtId="167" fontId="22" fillId="0" borderId="13" xfId="1" applyNumberFormat="1" applyFont="1" applyFill="1" applyBorder="1" applyAlignment="1">
      <alignment horizontal="left" vertical="top" wrapText="1" indent="1"/>
    </xf>
    <xf numFmtId="41" fontId="24" fillId="0" borderId="1" xfId="7" applyNumberFormat="1" applyFont="1" applyFill="1" applyBorder="1" applyAlignment="1">
      <alignment vertical="top"/>
    </xf>
    <xf numFmtId="167" fontId="32" fillId="0" borderId="13" xfId="1" applyNumberFormat="1" applyFont="1" applyFill="1" applyBorder="1" applyAlignment="1">
      <alignment horizontal="left" vertical="top" wrapText="1" indent="1"/>
    </xf>
    <xf numFmtId="167" fontId="8" fillId="0" borderId="11" xfId="1" applyNumberFormat="1" applyFont="1" applyFill="1" applyBorder="1" applyAlignment="1">
      <alignment vertical="center" wrapText="1"/>
    </xf>
    <xf numFmtId="0" fontId="28" fillId="0" borderId="13" xfId="3" applyFont="1" applyBorder="1" applyAlignment="1">
      <alignment horizontal="left" vertical="top" wrapText="1" indent="1"/>
    </xf>
    <xf numFmtId="167" fontId="22" fillId="0" borderId="1" xfId="1" applyNumberFormat="1" applyFont="1" applyFill="1" applyBorder="1" applyAlignment="1">
      <alignment horizontal="left" vertical="top" wrapText="1" indent="1"/>
    </xf>
    <xf numFmtId="167" fontId="32" fillId="0" borderId="1" xfId="1" applyNumberFormat="1" applyFont="1" applyFill="1" applyBorder="1" applyAlignment="1">
      <alignment horizontal="left" vertical="top" wrapText="1" indent="1"/>
    </xf>
    <xf numFmtId="0" fontId="26" fillId="0" borderId="13" xfId="3" applyFont="1" applyBorder="1" applyAlignment="1">
      <alignment horizontal="left" vertical="top" wrapText="1" indent="1"/>
    </xf>
    <xf numFmtId="0" fontId="28" fillId="0" borderId="13" xfId="3" applyFont="1" applyBorder="1" applyAlignment="1">
      <alignment horizontal="justify" vertical="top" wrapText="1"/>
    </xf>
    <xf numFmtId="43" fontId="21" fillId="0" borderId="0" xfId="7" applyFont="1" applyFill="1" applyBorder="1" applyAlignment="1">
      <alignment vertical="center"/>
    </xf>
    <xf numFmtId="0" fontId="28" fillId="0" borderId="13" xfId="3" applyFont="1" applyBorder="1" applyAlignment="1">
      <alignment horizontal="left" vertical="top" wrapText="1"/>
    </xf>
    <xf numFmtId="167" fontId="21" fillId="0" borderId="9" xfId="1" applyNumberFormat="1" applyFont="1" applyFill="1" applyBorder="1" applyAlignment="1">
      <alignment vertical="center"/>
    </xf>
    <xf numFmtId="171" fontId="21" fillId="0" borderId="9" xfId="1" applyNumberFormat="1" applyFont="1" applyFill="1" applyBorder="1" applyAlignment="1">
      <alignment vertical="center"/>
    </xf>
    <xf numFmtId="167" fontId="21" fillId="0" borderId="10" xfId="1" applyNumberFormat="1" applyFont="1" applyFill="1" applyBorder="1" applyAlignment="1">
      <alignment vertical="center"/>
    </xf>
    <xf numFmtId="167" fontId="21" fillId="0" borderId="0" xfId="1" applyNumberFormat="1" applyFont="1" applyFill="1" applyBorder="1" applyAlignment="1">
      <alignment vertical="center"/>
    </xf>
    <xf numFmtId="167" fontId="21" fillId="2" borderId="0" xfId="1" applyNumberFormat="1" applyFont="1" applyFill="1" applyBorder="1" applyAlignment="1">
      <alignment vertical="center"/>
    </xf>
    <xf numFmtId="2" fontId="21" fillId="0" borderId="0" xfId="1" applyNumberFormat="1" applyFont="1" applyFill="1" applyBorder="1" applyAlignment="1">
      <alignment vertical="center"/>
    </xf>
    <xf numFmtId="43" fontId="22" fillId="0" borderId="0" xfId="3" applyNumberFormat="1" applyFont="1" applyAlignment="1">
      <alignment horizontal="left" vertical="center" wrapText="1"/>
    </xf>
    <xf numFmtId="167" fontId="30" fillId="0" borderId="10" xfId="1" applyNumberFormat="1" applyFont="1" applyFill="1" applyBorder="1" applyAlignment="1">
      <alignment vertical="center"/>
    </xf>
    <xf numFmtId="167" fontId="8" fillId="0" borderId="4" xfId="1" applyNumberFormat="1" applyFont="1" applyFill="1" applyBorder="1" applyAlignment="1">
      <alignment vertical="center" wrapText="1"/>
    </xf>
    <xf numFmtId="43" fontId="8" fillId="0" borderId="0" xfId="3" applyNumberFormat="1" applyFont="1" applyAlignment="1">
      <alignment vertical="center" wrapText="1"/>
    </xf>
    <xf numFmtId="41" fontId="18" fillId="0" borderId="7" xfId="3" applyNumberFormat="1" applyFont="1" applyBorder="1" applyAlignment="1">
      <alignment horizontal="left" vertical="top" wrapText="1" indent="1"/>
    </xf>
    <xf numFmtId="167" fontId="8" fillId="0" borderId="9" xfId="1" applyNumberFormat="1" applyFont="1" applyFill="1" applyBorder="1" applyAlignment="1">
      <alignment vertical="center" wrapText="1"/>
    </xf>
    <xf numFmtId="167" fontId="7" fillId="0" borderId="9" xfId="1" applyNumberFormat="1" applyFont="1" applyFill="1" applyBorder="1" applyAlignment="1">
      <alignment vertical="center" wrapText="1"/>
    </xf>
    <xf numFmtId="167" fontId="22" fillId="0" borderId="10" xfId="1" applyNumberFormat="1" applyFont="1" applyFill="1" applyBorder="1" applyAlignment="1">
      <alignment horizontal="left" vertical="top" wrapText="1" indent="1"/>
    </xf>
    <xf numFmtId="167" fontId="22" fillId="0" borderId="10" xfId="1" applyNumberFormat="1" applyFont="1" applyFill="1" applyBorder="1" applyAlignment="1">
      <alignment horizontal="right" vertical="top" wrapText="1" indent="1"/>
    </xf>
    <xf numFmtId="167" fontId="22" fillId="0" borderId="10" xfId="1" applyNumberFormat="1" applyFont="1" applyFill="1" applyBorder="1" applyAlignment="1">
      <alignment vertical="center" wrapText="1"/>
    </xf>
    <xf numFmtId="167" fontId="32" fillId="0" borderId="10" xfId="1" applyNumberFormat="1" applyFont="1" applyFill="1" applyBorder="1" applyAlignment="1">
      <alignment horizontal="left" vertical="top" wrapText="1" indent="1"/>
    </xf>
    <xf numFmtId="167" fontId="22" fillId="0" borderId="1" xfId="1" applyNumberFormat="1" applyFont="1" applyFill="1" applyBorder="1" applyAlignment="1">
      <alignment horizontal="right" vertical="top" wrapText="1" indent="1"/>
    </xf>
    <xf numFmtId="167" fontId="22" fillId="0" borderId="9" xfId="1" applyNumberFormat="1" applyFont="1" applyFill="1" applyBorder="1" applyAlignment="1">
      <alignment horizontal="right" vertical="top" wrapText="1" indent="1"/>
    </xf>
    <xf numFmtId="167" fontId="22" fillId="0" borderId="1" xfId="1" applyNumberFormat="1" applyFont="1" applyFill="1" applyBorder="1" applyAlignment="1">
      <alignment vertical="center" wrapText="1"/>
    </xf>
    <xf numFmtId="167" fontId="22" fillId="0" borderId="0" xfId="1" applyNumberFormat="1" applyFont="1" applyFill="1" applyBorder="1" applyAlignment="1">
      <alignment vertical="center" wrapText="1"/>
    </xf>
    <xf numFmtId="167" fontId="22" fillId="2" borderId="0" xfId="1" applyNumberFormat="1" applyFont="1" applyFill="1" applyBorder="1" applyAlignment="1">
      <alignment vertical="center" wrapText="1"/>
    </xf>
    <xf numFmtId="2" fontId="22" fillId="0" borderId="0" xfId="1" applyNumberFormat="1" applyFont="1" applyFill="1" applyBorder="1" applyAlignment="1">
      <alignment vertical="center" wrapText="1"/>
    </xf>
    <xf numFmtId="167" fontId="21" fillId="0" borderId="1" xfId="1" applyNumberFormat="1" applyFont="1" applyFill="1" applyBorder="1" applyAlignment="1">
      <alignment vertical="center" wrapText="1"/>
    </xf>
    <xf numFmtId="167" fontId="8" fillId="0" borderId="9" xfId="1" applyNumberFormat="1" applyFont="1" applyFill="1" applyBorder="1" applyAlignment="1">
      <alignment horizontal="right" vertical="top" wrapText="1" indent="1"/>
    </xf>
    <xf numFmtId="167" fontId="22" fillId="0" borderId="9" xfId="1" applyNumberFormat="1" applyFont="1" applyFill="1" applyBorder="1" applyAlignment="1">
      <alignment vertical="center" wrapText="1"/>
    </xf>
    <xf numFmtId="167" fontId="21" fillId="0" borderId="9" xfId="1" applyNumberFormat="1" applyFont="1" applyFill="1" applyBorder="1" applyAlignment="1">
      <alignment vertical="center" wrapText="1"/>
    </xf>
    <xf numFmtId="167" fontId="8" fillId="2" borderId="0" xfId="1" applyNumberFormat="1" applyFont="1" applyFill="1" applyBorder="1" applyAlignment="1">
      <alignment vertical="center" wrapText="1"/>
    </xf>
    <xf numFmtId="167" fontId="21" fillId="0" borderId="10" xfId="1" applyNumberFormat="1" applyFont="1" applyFill="1" applyBorder="1" applyAlignment="1">
      <alignment vertical="center" wrapText="1"/>
    </xf>
    <xf numFmtId="41" fontId="23" fillId="0" borderId="1" xfId="3" applyNumberFormat="1" applyFont="1" applyBorder="1" applyAlignment="1">
      <alignment horizontal="left" vertical="top" wrapText="1" indent="1"/>
    </xf>
    <xf numFmtId="167" fontId="8" fillId="0" borderId="1" xfId="1" applyNumberFormat="1" applyFont="1" applyFill="1" applyBorder="1" applyAlignment="1">
      <alignment horizontal="right" vertical="top" wrapText="1" indent="1"/>
    </xf>
    <xf numFmtId="167" fontId="33" fillId="0" borderId="9" xfId="1" applyNumberFormat="1" applyFont="1" applyFill="1" applyBorder="1" applyAlignment="1">
      <alignment vertical="top"/>
    </xf>
    <xf numFmtId="167" fontId="35" fillId="0" borderId="9" xfId="1" applyNumberFormat="1" applyFont="1" applyFill="1" applyBorder="1" applyAlignment="1">
      <alignment vertical="top"/>
    </xf>
    <xf numFmtId="0" fontId="22" fillId="0" borderId="1" xfId="3" applyFont="1" applyBorder="1" applyAlignment="1">
      <alignment vertical="top"/>
    </xf>
    <xf numFmtId="0" fontId="28" fillId="0" borderId="1" xfId="3" applyFont="1" applyBorder="1" applyAlignment="1">
      <alignment horizontal="left" vertical="top" wrapText="1" indent="1"/>
    </xf>
    <xf numFmtId="167" fontId="22" fillId="0" borderId="1" xfId="1" applyNumberFormat="1" applyFont="1" applyFill="1" applyBorder="1" applyAlignment="1">
      <alignment vertical="top" wrapText="1"/>
    </xf>
    <xf numFmtId="167" fontId="22" fillId="0" borderId="0" xfId="1" applyNumberFormat="1" applyFont="1" applyFill="1" applyBorder="1" applyAlignment="1">
      <alignment vertical="top" wrapText="1"/>
    </xf>
    <xf numFmtId="167" fontId="22" fillId="2" borderId="0" xfId="1" applyNumberFormat="1" applyFont="1" applyFill="1" applyBorder="1" applyAlignment="1">
      <alignment vertical="top" wrapText="1"/>
    </xf>
    <xf numFmtId="2" fontId="22" fillId="0" borderId="0" xfId="1" applyNumberFormat="1" applyFont="1" applyFill="1" applyBorder="1" applyAlignment="1">
      <alignment vertical="top" wrapText="1"/>
    </xf>
    <xf numFmtId="167" fontId="21" fillId="0" borderId="1" xfId="1" applyNumberFormat="1" applyFont="1" applyFill="1" applyBorder="1" applyAlignment="1">
      <alignment vertical="top" wrapText="1"/>
    </xf>
    <xf numFmtId="0" fontId="28" fillId="0" borderId="9" xfId="3" applyFont="1" applyBorder="1" applyAlignment="1">
      <alignment horizontal="justify" vertical="top" wrapText="1"/>
    </xf>
    <xf numFmtId="167" fontId="30" fillId="0" borderId="9" xfId="1" applyNumberFormat="1" applyFont="1" applyFill="1" applyBorder="1" applyAlignment="1">
      <alignment vertical="center"/>
    </xf>
    <xf numFmtId="167" fontId="21" fillId="0" borderId="0" xfId="1" applyNumberFormat="1" applyFont="1" applyFill="1" applyBorder="1" applyAlignment="1">
      <alignment vertical="center" wrapText="1"/>
    </xf>
    <xf numFmtId="167" fontId="21" fillId="2" borderId="0" xfId="1" applyNumberFormat="1" applyFont="1" applyFill="1" applyBorder="1" applyAlignment="1">
      <alignment vertical="center" wrapText="1"/>
    </xf>
    <xf numFmtId="2" fontId="21" fillId="0" borderId="0" xfId="1" applyNumberFormat="1" applyFont="1" applyFill="1" applyBorder="1" applyAlignment="1">
      <alignment vertical="center" wrapText="1"/>
    </xf>
    <xf numFmtId="43" fontId="21" fillId="0" borderId="0" xfId="3" applyNumberFormat="1" applyFont="1" applyAlignment="1">
      <alignment horizontal="left" vertical="top" wrapText="1" indent="1"/>
    </xf>
    <xf numFmtId="41" fontId="24" fillId="0" borderId="9" xfId="3" applyNumberFormat="1" applyFont="1" applyBorder="1" applyAlignment="1">
      <alignment horizontal="left" vertical="top" wrapText="1" indent="1"/>
    </xf>
    <xf numFmtId="41" fontId="24" fillId="0" borderId="0" xfId="3" applyNumberFormat="1" applyFont="1" applyAlignment="1">
      <alignment horizontal="left" vertical="top" wrapText="1" indent="1"/>
    </xf>
    <xf numFmtId="167" fontId="32" fillId="0" borderId="9" xfId="1" applyNumberFormat="1" applyFont="1" applyFill="1" applyBorder="1" applyAlignment="1">
      <alignment vertical="center" wrapText="1"/>
    </xf>
    <xf numFmtId="43" fontId="21" fillId="0" borderId="0" xfId="7" applyFont="1" applyFill="1" applyBorder="1" applyAlignment="1">
      <alignment horizontal="right" vertical="top"/>
    </xf>
    <xf numFmtId="41" fontId="24" fillId="0" borderId="9" xfId="7" applyNumberFormat="1" applyFont="1" applyFill="1" applyBorder="1" applyAlignment="1">
      <alignment horizontal="right" vertical="top"/>
    </xf>
    <xf numFmtId="41" fontId="24" fillId="0" borderId="0" xfId="7" applyNumberFormat="1" applyFont="1" applyFill="1" applyBorder="1" applyAlignment="1">
      <alignment horizontal="right" vertical="top"/>
    </xf>
    <xf numFmtId="41" fontId="29" fillId="0" borderId="0" xfId="7" applyNumberFormat="1" applyFont="1" applyFill="1" applyBorder="1" applyAlignment="1">
      <alignment horizontal="right" vertical="top"/>
    </xf>
    <xf numFmtId="167" fontId="21" fillId="0" borderId="9" xfId="1" applyNumberFormat="1" applyFont="1" applyFill="1" applyBorder="1" applyAlignment="1">
      <alignment vertical="top" wrapText="1"/>
    </xf>
    <xf numFmtId="0" fontId="22" fillId="0" borderId="9" xfId="3" applyFont="1" applyBorder="1" applyAlignment="1">
      <alignment vertical="top" wrapText="1"/>
    </xf>
    <xf numFmtId="0" fontId="22" fillId="0" borderId="9" xfId="3" applyFont="1" applyBorder="1" applyAlignment="1">
      <alignment horizontal="center" vertical="top"/>
    </xf>
    <xf numFmtId="169" fontId="21" fillId="0" borderId="9" xfId="1" applyNumberFormat="1" applyFont="1" applyFill="1" applyBorder="1" applyAlignment="1">
      <alignment vertical="top" wrapText="1"/>
    </xf>
    <xf numFmtId="169" fontId="21" fillId="0" borderId="0" xfId="1" applyNumberFormat="1" applyFont="1" applyFill="1" applyBorder="1" applyAlignment="1">
      <alignment vertical="top" wrapText="1"/>
    </xf>
    <xf numFmtId="169" fontId="21" fillId="2" borderId="0" xfId="1" applyNumberFormat="1" applyFont="1" applyFill="1" applyBorder="1" applyAlignment="1">
      <alignment vertical="top" wrapText="1"/>
    </xf>
    <xf numFmtId="2" fontId="21" fillId="0" borderId="0" xfId="1" applyNumberFormat="1" applyFont="1" applyFill="1" applyBorder="1" applyAlignment="1">
      <alignment vertical="top" wrapText="1"/>
    </xf>
    <xf numFmtId="43" fontId="21" fillId="0" borderId="0" xfId="7" applyFont="1" applyFill="1" applyBorder="1" applyAlignment="1">
      <alignment vertical="top" wrapText="1"/>
    </xf>
    <xf numFmtId="43" fontId="24" fillId="0" borderId="9" xfId="7" applyFont="1" applyFill="1" applyBorder="1" applyAlignment="1">
      <alignment vertical="top" wrapText="1"/>
    </xf>
    <xf numFmtId="43" fontId="24" fillId="0" borderId="0" xfId="7" applyFont="1" applyFill="1" applyBorder="1" applyAlignment="1">
      <alignment vertical="top" wrapText="1"/>
    </xf>
    <xf numFmtId="43" fontId="29" fillId="0" borderId="0" xfId="7" applyFont="1" applyFill="1" applyBorder="1" applyAlignment="1">
      <alignment vertical="top" wrapText="1"/>
    </xf>
    <xf numFmtId="43" fontId="21" fillId="0" borderId="9" xfId="1" applyNumberFormat="1" applyFont="1" applyFill="1" applyBorder="1" applyAlignment="1">
      <alignment vertical="top" wrapText="1"/>
    </xf>
    <xf numFmtId="169" fontId="30" fillId="0" borderId="9" xfId="1" applyNumberFormat="1" applyFont="1" applyFill="1" applyBorder="1" applyAlignment="1">
      <alignment vertical="top" wrapText="1"/>
    </xf>
    <xf numFmtId="0" fontId="22" fillId="0" borderId="10" xfId="3" applyFont="1" applyBorder="1" applyAlignment="1">
      <alignment horizontal="center" vertical="top"/>
    </xf>
    <xf numFmtId="0" fontId="28" fillId="0" borderId="10" xfId="3" applyFont="1" applyBorder="1" applyAlignment="1">
      <alignment horizontal="left" vertical="top" wrapText="1" indent="1"/>
    </xf>
    <xf numFmtId="169" fontId="21" fillId="0" borderId="10" xfId="1" applyNumberFormat="1" applyFont="1" applyFill="1" applyBorder="1" applyAlignment="1">
      <alignment vertical="top" wrapText="1"/>
    </xf>
    <xf numFmtId="169" fontId="21" fillId="0" borderId="10" xfId="1" applyNumberFormat="1" applyFont="1" applyFill="1" applyBorder="1" applyAlignment="1">
      <alignment vertical="top"/>
    </xf>
    <xf numFmtId="43" fontId="21" fillId="0" borderId="10" xfId="1" applyNumberFormat="1" applyFont="1" applyFill="1" applyBorder="1" applyAlignment="1">
      <alignment vertical="top" wrapText="1"/>
    </xf>
    <xf numFmtId="169" fontId="30" fillId="0" borderId="10" xfId="1" applyNumberFormat="1" applyFont="1" applyFill="1" applyBorder="1" applyAlignment="1">
      <alignment vertical="top" wrapText="1"/>
    </xf>
    <xf numFmtId="0" fontId="23" fillId="0" borderId="0" xfId="3" applyFont="1" applyAlignment="1">
      <alignment horizontal="center" vertical="top"/>
    </xf>
    <xf numFmtId="0" fontId="23" fillId="0" borderId="0" xfId="3" applyFont="1" applyAlignment="1">
      <alignment horizontal="left" wrapText="1" indent="1"/>
    </xf>
    <xf numFmtId="0" fontId="23" fillId="0" borderId="0" xfId="3" applyFont="1" applyAlignment="1">
      <alignment wrapText="1"/>
    </xf>
    <xf numFmtId="164" fontId="24" fillId="0" borderId="0" xfId="7" applyNumberFormat="1" applyFont="1" applyFill="1" applyBorder="1" applyAlignment="1">
      <alignment vertical="top" wrapText="1"/>
    </xf>
    <xf numFmtId="164" fontId="24" fillId="2" borderId="0" xfId="7" applyNumberFormat="1" applyFont="1" applyFill="1" applyBorder="1" applyAlignment="1">
      <alignment vertical="top" wrapText="1"/>
    </xf>
    <xf numFmtId="2" fontId="24" fillId="0" borderId="0" xfId="7" applyNumberFormat="1" applyFont="1" applyFill="1" applyBorder="1" applyAlignment="1">
      <alignment vertical="top" wrapText="1"/>
    </xf>
    <xf numFmtId="167" fontId="37" fillId="0" borderId="0" xfId="7" applyNumberFormat="1" applyFont="1" applyFill="1" applyBorder="1" applyAlignment="1">
      <alignment vertical="top" wrapText="1"/>
    </xf>
    <xf numFmtId="0" fontId="25" fillId="0" borderId="0" xfId="3" applyFont="1" applyAlignment="1">
      <alignment horizontal="left" wrapText="1" indent="1"/>
    </xf>
    <xf numFmtId="172" fontId="1" fillId="0" borderId="0" xfId="3" applyNumberFormat="1" applyFont="1"/>
    <xf numFmtId="172" fontId="1" fillId="0" borderId="0" xfId="3" applyNumberFormat="1" applyFont="1" applyAlignment="1">
      <alignment wrapText="1"/>
    </xf>
    <xf numFmtId="172" fontId="1" fillId="0" borderId="0" xfId="1" applyNumberFormat="1" applyFont="1" applyFill="1" applyAlignment="1">
      <alignment wrapText="1"/>
    </xf>
    <xf numFmtId="172" fontId="12" fillId="0" borderId="0" xfId="1" applyNumberFormat="1" applyFont="1" applyFill="1" applyAlignment="1">
      <alignment wrapText="1"/>
    </xf>
    <xf numFmtId="172" fontId="1" fillId="0" borderId="0" xfId="1" applyNumberFormat="1" applyFont="1" applyFill="1" applyBorder="1" applyAlignment="1">
      <alignment wrapText="1"/>
    </xf>
    <xf numFmtId="172" fontId="1" fillId="2" borderId="0" xfId="1" applyNumberFormat="1" applyFont="1" applyFill="1" applyBorder="1" applyAlignment="1">
      <alignment wrapText="1"/>
    </xf>
    <xf numFmtId="2" fontId="1" fillId="0" borderId="0" xfId="1" applyNumberFormat="1" applyFont="1" applyFill="1" applyBorder="1" applyAlignment="1">
      <alignment wrapText="1"/>
    </xf>
    <xf numFmtId="172" fontId="4" fillId="0" borderId="0" xfId="3" applyNumberFormat="1" applyFont="1"/>
    <xf numFmtId="172" fontId="6" fillId="0" borderId="0" xfId="3" applyNumberFormat="1" applyFont="1"/>
    <xf numFmtId="0" fontId="1" fillId="0" borderId="0" xfId="3" applyFont="1" applyAlignment="1">
      <alignment wrapText="1"/>
    </xf>
    <xf numFmtId="164" fontId="12" fillId="0" borderId="0" xfId="3" applyNumberFormat="1" applyFont="1" applyAlignment="1">
      <alignment wrapText="1"/>
    </xf>
    <xf numFmtId="164" fontId="1" fillId="0" borderId="0" xfId="3" applyNumberFormat="1" applyFont="1" applyAlignment="1">
      <alignment wrapText="1"/>
    </xf>
    <xf numFmtId="164" fontId="1" fillId="2" borderId="0" xfId="3" applyNumberFormat="1" applyFont="1" applyFill="1" applyAlignment="1">
      <alignment wrapText="1"/>
    </xf>
    <xf numFmtId="2" fontId="1" fillId="0" borderId="0" xfId="3" applyNumberFormat="1" applyFont="1" applyAlignment="1">
      <alignment wrapText="1"/>
    </xf>
    <xf numFmtId="43" fontId="1" fillId="0" borderId="0" xfId="3" applyNumberFormat="1" applyFont="1" applyAlignment="1">
      <alignment wrapText="1"/>
    </xf>
    <xf numFmtId="164" fontId="12" fillId="0" borderId="0" xfId="1" applyNumberFormat="1" applyFont="1" applyFill="1" applyAlignment="1">
      <alignment wrapText="1"/>
    </xf>
    <xf numFmtId="164" fontId="1" fillId="0" borderId="0" xfId="1" applyNumberFormat="1" applyFont="1" applyFill="1" applyBorder="1" applyAlignment="1">
      <alignment wrapText="1"/>
    </xf>
    <xf numFmtId="164" fontId="1" fillId="2" borderId="0" xfId="1" applyNumberFormat="1" applyFont="1" applyFill="1" applyBorder="1" applyAlignment="1">
      <alignment wrapText="1"/>
    </xf>
    <xf numFmtId="164" fontId="1" fillId="0" borderId="0" xfId="1" applyNumberFormat="1" applyFont="1" applyFill="1" applyAlignment="1">
      <alignment wrapText="1"/>
    </xf>
    <xf numFmtId="43" fontId="1" fillId="0" borderId="0" xfId="1" applyNumberFormat="1" applyFont="1" applyFill="1" applyAlignment="1">
      <alignment wrapText="1"/>
    </xf>
    <xf numFmtId="43" fontId="1" fillId="2" borderId="0" xfId="3" applyNumberFormat="1" applyFont="1" applyFill="1" applyAlignment="1">
      <alignment wrapText="1"/>
    </xf>
    <xf numFmtId="0" fontId="37" fillId="0" borderId="0" xfId="0" applyFont="1"/>
    <xf numFmtId="0" fontId="19" fillId="0" borderId="7" xfId="0" applyFont="1" applyBorder="1"/>
    <xf numFmtId="0" fontId="19" fillId="0" borderId="7" xfId="0" applyFont="1" applyBorder="1" applyAlignment="1">
      <alignment wrapText="1"/>
    </xf>
    <xf numFmtId="0" fontId="37" fillId="0" borderId="7" xfId="0" applyFont="1" applyBorder="1" applyAlignment="1">
      <alignment wrapText="1"/>
    </xf>
    <xf numFmtId="43" fontId="37" fillId="0" borderId="7" xfId="8" applyFont="1" applyFill="1" applyBorder="1"/>
    <xf numFmtId="0" fontId="37" fillId="0" borderId="7" xfId="0" applyFont="1" applyBorder="1"/>
    <xf numFmtId="0" fontId="23" fillId="0" borderId="0" xfId="3" applyFont="1" applyAlignment="1">
      <alignment horizontal="left" vertical="top" wrapText="1" indent="1"/>
    </xf>
    <xf numFmtId="0" fontId="5" fillId="0" borderId="0" xfId="3" applyFont="1" applyAlignment="1">
      <alignment wrapText="1"/>
    </xf>
    <xf numFmtId="166" fontId="5" fillId="0" borderId="0" xfId="1" applyFont="1" applyFill="1" applyAlignment="1">
      <alignment wrapText="1"/>
    </xf>
    <xf numFmtId="164" fontId="10" fillId="0" borderId="0" xfId="1" applyNumberFormat="1" applyFont="1" applyFill="1" applyAlignment="1">
      <alignment wrapText="1"/>
    </xf>
    <xf numFmtId="164" fontId="5" fillId="0" borderId="0" xfId="1" applyNumberFormat="1" applyFont="1" applyFill="1" applyBorder="1" applyAlignment="1">
      <alignment wrapText="1"/>
    </xf>
    <xf numFmtId="164" fontId="5" fillId="2" borderId="0" xfId="1" applyNumberFormat="1" applyFont="1" applyFill="1" applyBorder="1" applyAlignment="1">
      <alignment wrapText="1"/>
    </xf>
    <xf numFmtId="2" fontId="5" fillId="0" borderId="0" xfId="1" applyNumberFormat="1" applyFont="1" applyFill="1" applyBorder="1" applyAlignment="1">
      <alignment wrapText="1"/>
    </xf>
    <xf numFmtId="164" fontId="5" fillId="0" borderId="0" xfId="1" applyNumberFormat="1" applyFont="1" applyFill="1" applyAlignment="1">
      <alignment wrapText="1"/>
    </xf>
    <xf numFmtId="166" fontId="1" fillId="0" borderId="0" xfId="1" applyFont="1" applyAlignment="1">
      <alignment wrapText="1"/>
    </xf>
    <xf numFmtId="166" fontId="1" fillId="0" borderId="0" xfId="1" applyFont="1" applyFill="1" applyAlignment="1">
      <alignment wrapText="1"/>
    </xf>
    <xf numFmtId="166" fontId="1" fillId="2" borderId="7" xfId="1" applyFont="1" applyFill="1" applyBorder="1" applyAlignment="1">
      <alignment wrapText="1"/>
    </xf>
    <xf numFmtId="166" fontId="1" fillId="0" borderId="0" xfId="1" applyFont="1" applyFill="1" applyBorder="1" applyAlignment="1">
      <alignment wrapText="1"/>
    </xf>
    <xf numFmtId="164" fontId="12" fillId="2" borderId="0" xfId="3" applyNumberFormat="1" applyFont="1" applyFill="1" applyAlignment="1">
      <alignment wrapText="1"/>
    </xf>
    <xf numFmtId="2" fontId="12" fillId="0" borderId="0" xfId="3" applyNumberFormat="1" applyFont="1" applyAlignment="1">
      <alignment wrapText="1"/>
    </xf>
    <xf numFmtId="173" fontId="1" fillId="0" borderId="0" xfId="3" applyNumberFormat="1" applyFont="1" applyAlignment="1">
      <alignment wrapText="1"/>
    </xf>
    <xf numFmtId="0" fontId="38" fillId="0" borderId="0" xfId="0" applyFont="1" applyAlignment="1">
      <alignment vertical="top"/>
    </xf>
    <xf numFmtId="0" fontId="39" fillId="0" borderId="0" xfId="0" applyFont="1" applyAlignment="1">
      <alignment vertical="top"/>
    </xf>
    <xf numFmtId="0" fontId="41" fillId="0" borderId="0" xfId="0" applyFont="1" applyAlignment="1">
      <alignment vertical="top"/>
    </xf>
    <xf numFmtId="0" fontId="39" fillId="0" borderId="0" xfId="0" applyFont="1" applyAlignment="1">
      <alignment horizontal="justify" vertical="top" wrapText="1"/>
    </xf>
    <xf numFmtId="0" fontId="38" fillId="0" borderId="0" xfId="0" quotePrefix="1" applyFont="1" applyAlignment="1">
      <alignment vertical="top"/>
    </xf>
    <xf numFmtId="0" fontId="39" fillId="0" borderId="0" xfId="0" applyFont="1" applyAlignment="1">
      <alignment horizontal="right" vertical="top"/>
    </xf>
    <xf numFmtId="0" fontId="42" fillId="0" borderId="0" xfId="0" applyFont="1" applyAlignment="1">
      <alignment vertical="top"/>
    </xf>
    <xf numFmtId="166" fontId="39" fillId="0" borderId="0" xfId="1" applyFont="1" applyFill="1" applyAlignment="1">
      <alignment vertical="top"/>
    </xf>
    <xf numFmtId="174" fontId="39" fillId="0" borderId="0" xfId="0" applyNumberFormat="1" applyFont="1" applyAlignment="1">
      <alignment vertical="top"/>
    </xf>
    <xf numFmtId="0" fontId="39" fillId="0" borderId="0" xfId="0" applyNumberFormat="1" applyFont="1" applyAlignment="1">
      <alignment horizontal="left" vertical="top" wrapText="1"/>
    </xf>
    <xf numFmtId="0" fontId="39" fillId="0" borderId="0" xfId="0" applyFont="1" applyAlignment="1">
      <alignment vertical="top" wrapText="1"/>
    </xf>
    <xf numFmtId="0" fontId="41" fillId="0" borderId="0" xfId="0" applyFont="1" applyAlignment="1">
      <alignment horizontal="right"/>
    </xf>
    <xf numFmtId="0" fontId="39" fillId="0" borderId="0" xfId="0" applyFont="1"/>
    <xf numFmtId="0" fontId="42" fillId="0" borderId="0" xfId="0" applyFont="1"/>
    <xf numFmtId="0" fontId="38" fillId="0" borderId="7" xfId="0" applyFont="1" applyBorder="1" applyAlignment="1">
      <alignment horizontal="right"/>
    </xf>
    <xf numFmtId="0" fontId="39" fillId="0" borderId="7" xfId="0" applyFont="1" applyBorder="1"/>
    <xf numFmtId="3" fontId="39" fillId="0" borderId="7" xfId="0" applyNumberFormat="1" applyFont="1" applyBorder="1" applyAlignment="1">
      <alignment horizontal="right"/>
    </xf>
    <xf numFmtId="3" fontId="39" fillId="0" borderId="7" xfId="0" applyNumberFormat="1" applyFont="1" applyBorder="1"/>
    <xf numFmtId="0" fontId="39" fillId="0" borderId="7" xfId="0" applyFont="1" applyBorder="1" applyAlignment="1">
      <alignment wrapText="1"/>
    </xf>
    <xf numFmtId="167" fontId="22" fillId="0" borderId="10" xfId="1" applyNumberFormat="1" applyFont="1" applyFill="1" applyBorder="1" applyAlignment="1">
      <alignment horizontal="right" vertical="center" wrapText="1"/>
    </xf>
    <xf numFmtId="3" fontId="39" fillId="0" borderId="0" xfId="0" applyNumberFormat="1" applyFont="1"/>
    <xf numFmtId="0" fontId="39" fillId="0" borderId="0" xfId="0" applyFont="1" applyAlignment="1">
      <alignment horizontal="left" vertical="top" wrapText="1"/>
    </xf>
    <xf numFmtId="175" fontId="38" fillId="0" borderId="0" xfId="0" applyNumberFormat="1" applyFont="1" applyAlignment="1">
      <alignment vertical="top"/>
    </xf>
    <xf numFmtId="0" fontId="44" fillId="0" borderId="0" xfId="0" applyFont="1" applyAlignment="1">
      <alignment vertical="top"/>
    </xf>
    <xf numFmtId="176" fontId="39" fillId="0" borderId="0" xfId="0" applyNumberFormat="1" applyFont="1" applyAlignment="1">
      <alignment vertical="top"/>
    </xf>
    <xf numFmtId="3" fontId="38" fillId="0" borderId="0" xfId="10" applyNumberFormat="1" applyFont="1" applyFill="1" applyBorder="1" applyAlignment="1">
      <alignment vertical="top"/>
    </xf>
    <xf numFmtId="3" fontId="39" fillId="0" borderId="0" xfId="10" applyNumberFormat="1" applyFont="1" applyFill="1" applyBorder="1" applyAlignment="1">
      <alignment vertical="top"/>
    </xf>
    <xf numFmtId="2" fontId="39" fillId="0" borderId="0" xfId="10" applyNumberFormat="1" applyFont="1" applyFill="1" applyBorder="1" applyAlignment="1">
      <alignment vertical="top"/>
    </xf>
    <xf numFmtId="16" fontId="39" fillId="0" borderId="7" xfId="0" applyNumberFormat="1" applyFont="1" applyBorder="1" applyAlignment="1">
      <alignment vertical="top"/>
    </xf>
    <xf numFmtId="0" fontId="39" fillId="0" borderId="7" xfId="0" applyFont="1" applyBorder="1" applyAlignment="1">
      <alignment vertical="top"/>
    </xf>
    <xf numFmtId="0" fontId="17" fillId="0" borderId="0" xfId="11" applyFont="1" applyAlignment="1">
      <alignment horizontal="left"/>
    </xf>
    <xf numFmtId="41" fontId="17" fillId="0" borderId="0" xfId="11" applyNumberFormat="1" applyFont="1" applyAlignment="1">
      <alignment horizontal="left"/>
    </xf>
    <xf numFmtId="0" fontId="1" fillId="0" borderId="0" xfId="11"/>
    <xf numFmtId="166" fontId="1" fillId="0" borderId="0" xfId="1" applyFont="1" applyFill="1"/>
    <xf numFmtId="0" fontId="1" fillId="0" borderId="0" xfId="11" applyAlignment="1">
      <alignment wrapText="1"/>
    </xf>
    <xf numFmtId="0" fontId="6" fillId="0" borderId="0" xfId="11" applyFont="1"/>
    <xf numFmtId="0" fontId="7" fillId="0" borderId="0" xfId="11" applyFont="1" applyAlignment="1">
      <alignment horizontal="left"/>
    </xf>
    <xf numFmtId="41" fontId="1" fillId="0" borderId="0" xfId="11" applyNumberFormat="1"/>
    <xf numFmtId="0" fontId="8" fillId="0" borderId="0" xfId="11" applyFont="1" applyAlignment="1">
      <alignment horizontal="left" vertical="top"/>
    </xf>
    <xf numFmtId="0" fontId="1" fillId="0" borderId="0" xfId="11" applyAlignment="1">
      <alignment horizontal="center"/>
    </xf>
    <xf numFmtId="41" fontId="6" fillId="0" borderId="0" xfId="11" applyNumberFormat="1" applyFont="1" applyAlignment="1">
      <alignment horizontal="center"/>
    </xf>
    <xf numFmtId="41" fontId="14" fillId="0" borderId="0" xfId="11" applyNumberFormat="1" applyFont="1" applyAlignment="1">
      <alignment horizontal="right" wrapText="1"/>
    </xf>
    <xf numFmtId="0" fontId="45" fillId="0" borderId="0" xfId="11" applyFont="1" applyAlignment="1">
      <alignment horizontal="right" wrapText="1"/>
    </xf>
    <xf numFmtId="0" fontId="33" fillId="0" borderId="0" xfId="11" applyFont="1" applyAlignment="1">
      <alignment horizontal="center" vertical="center"/>
    </xf>
    <xf numFmtId="0" fontId="8" fillId="0" borderId="0" xfId="11" applyFont="1" applyAlignment="1">
      <alignment horizontal="center" vertical="center"/>
    </xf>
    <xf numFmtId="15" fontId="33" fillId="0" borderId="7" xfId="11" applyNumberFormat="1" applyFont="1" applyBorder="1" applyAlignment="1">
      <alignment horizontal="center" vertical="center" wrapText="1"/>
    </xf>
    <xf numFmtId="15" fontId="33" fillId="0" borderId="0" xfId="11" applyNumberFormat="1" applyFont="1" applyAlignment="1">
      <alignment horizontal="center" vertical="center" wrapText="1"/>
    </xf>
    <xf numFmtId="15" fontId="8" fillId="0" borderId="0" xfId="11" applyNumberFormat="1" applyFont="1" applyAlignment="1">
      <alignment horizontal="center" vertical="center" wrapText="1"/>
    </xf>
    <xf numFmtId="41" fontId="33" fillId="0" borderId="7" xfId="11" applyNumberFormat="1" applyFont="1" applyBorder="1" applyAlignment="1">
      <alignment horizontal="center" vertical="center" wrapText="1"/>
    </xf>
    <xf numFmtId="0" fontId="33" fillId="0" borderId="0" xfId="11" applyFont="1" applyAlignment="1">
      <alignment horizontal="center" vertical="center" wrapText="1"/>
    </xf>
    <xf numFmtId="0" fontId="8" fillId="0" borderId="0" xfId="11" applyFont="1" applyAlignment="1">
      <alignment horizontal="center" vertical="center" wrapText="1"/>
    </xf>
    <xf numFmtId="41" fontId="1" fillId="2" borderId="0" xfId="11" applyNumberFormat="1" applyFill="1"/>
    <xf numFmtId="0" fontId="21" fillId="0" borderId="9" xfId="11" applyFont="1" applyBorder="1"/>
    <xf numFmtId="0" fontId="21" fillId="0" borderId="13" xfId="11" applyFont="1" applyBorder="1"/>
    <xf numFmtId="0" fontId="12" fillId="0" borderId="1" xfId="11" applyFont="1" applyBorder="1"/>
    <xf numFmtId="41" fontId="12" fillId="0" borderId="5" xfId="11" applyNumberFormat="1" applyFont="1" applyBorder="1"/>
    <xf numFmtId="41" fontId="12" fillId="0" borderId="1" xfId="11" applyNumberFormat="1" applyFont="1" applyBorder="1"/>
    <xf numFmtId="0" fontId="12" fillId="0" borderId="0" xfId="11" applyFont="1"/>
    <xf numFmtId="0" fontId="33" fillId="0" borderId="9" xfId="11" applyFont="1" applyBorder="1" applyAlignment="1">
      <alignment horizontal="center"/>
    </xf>
    <xf numFmtId="2" fontId="46" fillId="0" borderId="0" xfId="1" applyNumberFormat="1" applyFont="1" applyFill="1" applyBorder="1" applyAlignment="1">
      <alignment vertical="top" wrapText="1"/>
    </xf>
    <xf numFmtId="41" fontId="10" fillId="0" borderId="9" xfId="1" applyNumberFormat="1" applyFont="1" applyFill="1" applyBorder="1" applyAlignment="1">
      <alignment horizontal="right"/>
    </xf>
    <xf numFmtId="0" fontId="12" fillId="0" borderId="9" xfId="11" applyFont="1" applyBorder="1"/>
    <xf numFmtId="41" fontId="12" fillId="0" borderId="13" xfId="11" applyNumberFormat="1" applyFont="1" applyBorder="1"/>
    <xf numFmtId="41" fontId="12" fillId="0" borderId="9" xfId="11" applyNumberFormat="1" applyFont="1" applyBorder="1"/>
    <xf numFmtId="41" fontId="10" fillId="0" borderId="13" xfId="1" applyNumberFormat="1" applyFont="1" applyFill="1" applyBorder="1" applyAlignment="1">
      <alignment horizontal="right"/>
    </xf>
    <xf numFmtId="41" fontId="10" fillId="0" borderId="0" xfId="1" applyNumberFormat="1" applyFont="1" applyFill="1" applyBorder="1" applyAlignment="1">
      <alignment horizontal="right"/>
    </xf>
    <xf numFmtId="0" fontId="21" fillId="0" borderId="9" xfId="11" applyFont="1" applyBorder="1" applyAlignment="1">
      <alignment horizontal="center"/>
    </xf>
    <xf numFmtId="2" fontId="21" fillId="0" borderId="0" xfId="1" applyNumberFormat="1" applyFont="1" applyFill="1" applyBorder="1" applyAlignment="1">
      <alignment horizontal="left" vertical="top" wrapText="1"/>
    </xf>
    <xf numFmtId="166" fontId="21" fillId="0" borderId="9" xfId="1" applyFont="1" applyFill="1" applyBorder="1" applyAlignment="1">
      <alignment horizontal="right"/>
    </xf>
    <xf numFmtId="166" fontId="21" fillId="0" borderId="13" xfId="1" applyFont="1" applyFill="1" applyBorder="1" applyAlignment="1">
      <alignment horizontal="right"/>
    </xf>
    <xf numFmtId="41" fontId="21" fillId="0" borderId="0" xfId="1" applyNumberFormat="1" applyFont="1" applyFill="1" applyBorder="1"/>
    <xf numFmtId="41" fontId="47" fillId="0" borderId="0" xfId="1" applyNumberFormat="1" applyFont="1" applyFill="1" applyBorder="1"/>
    <xf numFmtId="43" fontId="1" fillId="0" borderId="0" xfId="11" applyNumberFormat="1"/>
    <xf numFmtId="41" fontId="48" fillId="0" borderId="9" xfId="1" applyNumberFormat="1" applyFont="1" applyFill="1" applyBorder="1"/>
    <xf numFmtId="41" fontId="48" fillId="0" borderId="0" xfId="1" applyNumberFormat="1" applyFont="1" applyFill="1" applyBorder="1"/>
    <xf numFmtId="166" fontId="1" fillId="0" borderId="0" xfId="1" applyFont="1" applyFill="1" applyBorder="1"/>
    <xf numFmtId="166" fontId="49" fillId="2" borderId="0" xfId="1" applyFont="1" applyFill="1"/>
    <xf numFmtId="1" fontId="1" fillId="0" borderId="0" xfId="11" applyNumberFormat="1"/>
    <xf numFmtId="43" fontId="6" fillId="0" borderId="0" xfId="11" applyNumberFormat="1" applyFont="1"/>
    <xf numFmtId="166" fontId="21" fillId="0" borderId="0" xfId="1" applyFont="1" applyFill="1" applyBorder="1" applyAlignment="1">
      <alignment horizontal="right"/>
    </xf>
    <xf numFmtId="41" fontId="25" fillId="0" borderId="0" xfId="1" applyNumberFormat="1" applyFont="1" applyFill="1"/>
    <xf numFmtId="2" fontId="50" fillId="0" borderId="0" xfId="1" applyNumberFormat="1" applyFont="1" applyFill="1" applyBorder="1" applyAlignment="1">
      <alignment horizontal="left" vertical="top" wrapText="1" indent="1"/>
    </xf>
    <xf numFmtId="2" fontId="21" fillId="0" borderId="0" xfId="1" applyNumberFormat="1" applyFont="1" applyFill="1" applyBorder="1" applyAlignment="1">
      <alignment horizontal="left" vertical="top" wrapText="1" indent="2"/>
    </xf>
    <xf numFmtId="172" fontId="1" fillId="0" borderId="0" xfId="1" applyNumberFormat="1" applyFont="1" applyFill="1"/>
    <xf numFmtId="166" fontId="49" fillId="0" borderId="0" xfId="1" applyFont="1" applyFill="1"/>
    <xf numFmtId="41" fontId="21" fillId="2" borderId="0" xfId="1" applyNumberFormat="1" applyFont="1" applyFill="1" applyBorder="1"/>
    <xf numFmtId="2" fontId="33" fillId="0" borderId="0" xfId="1" applyNumberFormat="1" applyFont="1" applyFill="1" applyBorder="1" applyAlignment="1">
      <alignment vertical="top" wrapText="1"/>
    </xf>
    <xf numFmtId="166" fontId="8" fillId="0" borderId="7" xfId="1" applyFont="1" applyFill="1" applyBorder="1" applyAlignment="1">
      <alignment horizontal="right" wrapText="1"/>
    </xf>
    <xf numFmtId="41" fontId="33" fillId="0" borderId="0" xfId="1" applyNumberFormat="1" applyFont="1" applyFill="1" applyBorder="1" applyAlignment="1">
      <alignment horizontal="right"/>
    </xf>
    <xf numFmtId="41" fontId="17" fillId="0" borderId="1" xfId="1" applyNumberFormat="1" applyFont="1" applyFill="1" applyBorder="1" applyAlignment="1">
      <alignment horizontal="right"/>
    </xf>
    <xf numFmtId="41" fontId="17" fillId="0" borderId="0" xfId="1" applyNumberFormat="1" applyFont="1" applyFill="1" applyBorder="1" applyAlignment="1">
      <alignment horizontal="right"/>
    </xf>
    <xf numFmtId="166" fontId="33" fillId="0" borderId="9" xfId="1" applyFont="1" applyFill="1" applyBorder="1" applyAlignment="1">
      <alignment horizontal="right"/>
    </xf>
    <xf numFmtId="166" fontId="33" fillId="0" borderId="13" xfId="1" applyFont="1" applyFill="1" applyBorder="1" applyAlignment="1">
      <alignment horizontal="right"/>
    </xf>
    <xf numFmtId="41" fontId="17" fillId="0" borderId="9" xfId="1" applyNumberFormat="1" applyFont="1" applyFill="1" applyBorder="1" applyAlignment="1">
      <alignment horizontal="right"/>
    </xf>
    <xf numFmtId="17" fontId="5" fillId="0" borderId="0" xfId="11" applyNumberFormat="1" applyFont="1"/>
    <xf numFmtId="41" fontId="19" fillId="0" borderId="9" xfId="1" applyNumberFormat="1" applyFont="1" applyFill="1" applyBorder="1" applyAlignment="1">
      <alignment horizontal="right"/>
    </xf>
    <xf numFmtId="41" fontId="19" fillId="0" borderId="0" xfId="1" applyNumberFormat="1" applyFont="1" applyFill="1" applyBorder="1" applyAlignment="1">
      <alignment horizontal="right"/>
    </xf>
    <xf numFmtId="0" fontId="12" fillId="0" borderId="0" xfId="11" applyFont="1" applyAlignment="1">
      <alignment wrapText="1"/>
    </xf>
    <xf numFmtId="41" fontId="12" fillId="0" borderId="0" xfId="11" applyNumberFormat="1" applyFont="1"/>
    <xf numFmtId="166" fontId="1" fillId="0" borderId="0" xfId="11" applyNumberFormat="1"/>
    <xf numFmtId="41" fontId="21" fillId="0" borderId="0" xfId="1" applyNumberFormat="1" applyFont="1" applyFill="1" applyBorder="1" applyAlignment="1">
      <alignment vertical="center"/>
    </xf>
    <xf numFmtId="0" fontId="4" fillId="0" borderId="0" xfId="11" applyFont="1" applyAlignment="1">
      <alignment wrapText="1"/>
    </xf>
    <xf numFmtId="164" fontId="4" fillId="0" borderId="0" xfId="11" applyNumberFormat="1" applyFont="1"/>
    <xf numFmtId="43" fontId="4" fillId="0" borderId="0" xfId="11" applyNumberFormat="1" applyFont="1"/>
    <xf numFmtId="17" fontId="1" fillId="0" borderId="0" xfId="11" applyNumberFormat="1"/>
    <xf numFmtId="0" fontId="5" fillId="0" borderId="0" xfId="11" applyFont="1" applyAlignment="1">
      <alignment wrapText="1"/>
    </xf>
    <xf numFmtId="166" fontId="5" fillId="0" borderId="0" xfId="11" applyNumberFormat="1" applyFont="1"/>
    <xf numFmtId="166" fontId="21" fillId="0" borderId="10" xfId="1" applyFont="1" applyFill="1" applyBorder="1" applyAlignment="1">
      <alignment horizontal="right"/>
    </xf>
    <xf numFmtId="166" fontId="21" fillId="0" borderId="14" xfId="1" applyFont="1" applyFill="1" applyBorder="1" applyAlignment="1">
      <alignment horizontal="right"/>
    </xf>
    <xf numFmtId="41" fontId="48" fillId="0" borderId="10" xfId="1" applyNumberFormat="1" applyFont="1" applyFill="1" applyBorder="1"/>
    <xf numFmtId="2" fontId="51" fillId="0" borderId="0" xfId="1" applyNumberFormat="1" applyFont="1" applyFill="1" applyBorder="1" applyAlignment="1">
      <alignment horizontal="center" vertical="top" wrapText="1"/>
    </xf>
    <xf numFmtId="166" fontId="5" fillId="0" borderId="0" xfId="1" applyFont="1" applyFill="1"/>
    <xf numFmtId="0" fontId="21" fillId="0" borderId="10" xfId="11" applyFont="1" applyBorder="1" applyAlignment="1">
      <alignment horizontal="center"/>
    </xf>
    <xf numFmtId="2" fontId="33" fillId="0" borderId="8" xfId="1" applyNumberFormat="1" applyFont="1" applyFill="1" applyBorder="1" applyAlignment="1">
      <alignment horizontal="left" vertical="top" wrapText="1"/>
    </xf>
    <xf numFmtId="166" fontId="33" fillId="0" borderId="7" xfId="1" applyFont="1" applyFill="1" applyBorder="1" applyAlignment="1">
      <alignment horizontal="right"/>
    </xf>
    <xf numFmtId="41" fontId="17" fillId="0" borderId="15" xfId="1" applyNumberFormat="1" applyFont="1" applyFill="1" applyBorder="1" applyAlignment="1">
      <alignment horizontal="right"/>
    </xf>
    <xf numFmtId="166" fontId="4" fillId="0" borderId="0" xfId="1" applyFont="1" applyFill="1"/>
    <xf numFmtId="172" fontId="1" fillId="0" borderId="0" xfId="1" applyNumberFormat="1" applyFont="1"/>
    <xf numFmtId="0" fontId="21" fillId="0" borderId="1" xfId="11" applyFont="1" applyBorder="1" applyAlignment="1">
      <alignment horizontal="center"/>
    </xf>
    <xf numFmtId="2" fontId="33" fillId="0" borderId="6" xfId="1" applyNumberFormat="1" applyFont="1" applyFill="1" applyBorder="1" applyAlignment="1">
      <alignment horizontal="left" vertical="top" wrapText="1"/>
    </xf>
    <xf numFmtId="166" fontId="33" fillId="0" borderId="1" xfId="1" applyFont="1" applyFill="1" applyBorder="1" applyAlignment="1">
      <alignment horizontal="right"/>
    </xf>
    <xf numFmtId="166" fontId="33" fillId="0" borderId="5" xfId="1" applyFont="1" applyFill="1" applyBorder="1" applyAlignment="1">
      <alignment horizontal="right"/>
    </xf>
    <xf numFmtId="166" fontId="12" fillId="0" borderId="0" xfId="1" applyFont="1" applyFill="1"/>
    <xf numFmtId="166" fontId="1" fillId="0" borderId="0" xfId="1" applyFont="1"/>
    <xf numFmtId="2" fontId="33" fillId="0" borderId="0" xfId="1" applyNumberFormat="1" applyFont="1" applyFill="1" applyBorder="1" applyAlignment="1">
      <alignment horizontal="left" vertical="top" wrapText="1"/>
    </xf>
    <xf numFmtId="166" fontId="1" fillId="0" borderId="10" xfId="1" applyFont="1" applyBorder="1" applyAlignment="1">
      <alignment horizontal="right"/>
    </xf>
    <xf numFmtId="166" fontId="0" fillId="0" borderId="0" xfId="1" applyFont="1"/>
    <xf numFmtId="41" fontId="33" fillId="0" borderId="0" xfId="1" applyNumberFormat="1" applyFont="1" applyFill="1" applyBorder="1"/>
    <xf numFmtId="41" fontId="52" fillId="0" borderId="1" xfId="1" applyNumberFormat="1" applyFont="1" applyFill="1" applyBorder="1"/>
    <xf numFmtId="41" fontId="52" fillId="0" borderId="0" xfId="1" applyNumberFormat="1" applyFont="1" applyFill="1" applyBorder="1"/>
    <xf numFmtId="177" fontId="1" fillId="0" borderId="0" xfId="11" applyNumberFormat="1"/>
    <xf numFmtId="2" fontId="46" fillId="0" borderId="0" xfId="1" applyNumberFormat="1" applyFont="1" applyFill="1" applyBorder="1" applyAlignment="1">
      <alignment horizontal="left" vertical="top" wrapText="1"/>
    </xf>
    <xf numFmtId="0" fontId="53" fillId="0" borderId="0" xfId="11" applyFont="1" applyAlignment="1">
      <alignment wrapText="1"/>
    </xf>
    <xf numFmtId="166" fontId="53" fillId="0" borderId="0" xfId="11" applyNumberFormat="1" applyFont="1"/>
    <xf numFmtId="164" fontId="1" fillId="0" borderId="0" xfId="11" applyNumberFormat="1"/>
    <xf numFmtId="170" fontId="1" fillId="0" borderId="0" xfId="11" applyNumberFormat="1"/>
    <xf numFmtId="41" fontId="37" fillId="0" borderId="9" xfId="1" applyNumberFormat="1" applyFont="1" applyFill="1" applyBorder="1"/>
    <xf numFmtId="41" fontId="37" fillId="0" borderId="0" xfId="1" applyNumberFormat="1" applyFont="1" applyFill="1" applyBorder="1"/>
    <xf numFmtId="41" fontId="21" fillId="0" borderId="0" xfId="1" applyNumberFormat="1" applyFont="1" applyFill="1" applyBorder="1" applyAlignment="1">
      <alignment horizontal="right"/>
    </xf>
    <xf numFmtId="41" fontId="25" fillId="0" borderId="9" xfId="1" applyNumberFormat="1" applyFont="1" applyFill="1" applyBorder="1" applyAlignment="1">
      <alignment horizontal="right"/>
    </xf>
    <xf numFmtId="41" fontId="25" fillId="0" borderId="0" xfId="1" applyNumberFormat="1" applyFont="1" applyFill="1" applyBorder="1" applyAlignment="1">
      <alignment horizontal="right"/>
    </xf>
    <xf numFmtId="166" fontId="1" fillId="0" borderId="9" xfId="1" applyFont="1" applyBorder="1" applyAlignment="1">
      <alignment horizontal="right"/>
    </xf>
    <xf numFmtId="0" fontId="46" fillId="0" borderId="0" xfId="0" applyFont="1" applyAlignment="1">
      <alignment vertical="top" wrapText="1"/>
    </xf>
    <xf numFmtId="0" fontId="51" fillId="0" borderId="9" xfId="11" applyFont="1" applyBorder="1"/>
    <xf numFmtId="0" fontId="21" fillId="0" borderId="0" xfId="0" applyFont="1" applyAlignment="1">
      <alignment horizontal="left" vertical="top" wrapText="1" indent="2"/>
    </xf>
    <xf numFmtId="2" fontId="21" fillId="0" borderId="0" xfId="1" applyNumberFormat="1" applyFont="1" applyFill="1" applyBorder="1" applyAlignment="1">
      <alignment horizontal="left" vertical="top" wrapText="1" indent="4"/>
    </xf>
    <xf numFmtId="41" fontId="48" fillId="0" borderId="9" xfId="1" applyNumberFormat="1" applyFont="1" applyFill="1" applyBorder="1" applyAlignment="1">
      <alignment vertical="top"/>
    </xf>
    <xf numFmtId="41" fontId="48" fillId="0" borderId="0" xfId="1" applyNumberFormat="1" applyFont="1" applyFill="1" applyBorder="1" applyAlignment="1">
      <alignment vertical="top"/>
    </xf>
    <xf numFmtId="178" fontId="1" fillId="0" borderId="0" xfId="11" applyNumberFormat="1"/>
    <xf numFmtId="166" fontId="33" fillId="0" borderId="10" xfId="1" applyFont="1" applyFill="1" applyBorder="1" applyAlignment="1">
      <alignment horizontal="right"/>
    </xf>
    <xf numFmtId="166" fontId="33" fillId="0" borderId="14" xfId="1" applyFont="1" applyFill="1" applyBorder="1" applyAlignment="1">
      <alignment horizontal="right"/>
    </xf>
    <xf numFmtId="41" fontId="17" fillId="0" borderId="10" xfId="1" applyNumberFormat="1" applyFont="1" applyFill="1" applyBorder="1" applyAlignment="1">
      <alignment horizontal="right"/>
    </xf>
    <xf numFmtId="0" fontId="21" fillId="0" borderId="10" xfId="11" applyFont="1" applyBorder="1"/>
    <xf numFmtId="166" fontId="33" fillId="0" borderId="2" xfId="1" applyFont="1" applyFill="1" applyBorder="1" applyAlignment="1">
      <alignment horizontal="right"/>
    </xf>
    <xf numFmtId="0" fontId="21" fillId="0" borderId="0" xfId="11" applyFont="1"/>
    <xf numFmtId="166" fontId="33" fillId="0" borderId="0" xfId="1" applyFont="1" applyFill="1" applyBorder="1" applyAlignment="1">
      <alignment horizontal="right"/>
    </xf>
    <xf numFmtId="164" fontId="49" fillId="2" borderId="0" xfId="11" applyNumberFormat="1" applyFont="1" applyFill="1"/>
    <xf numFmtId="0" fontId="22" fillId="0" borderId="0" xfId="11" applyFont="1"/>
    <xf numFmtId="168" fontId="1" fillId="0" borderId="0" xfId="11" applyNumberFormat="1"/>
    <xf numFmtId="0" fontId="21" fillId="0" borderId="0" xfId="0" applyFont="1" applyAlignment="1">
      <alignment wrapText="1"/>
    </xf>
    <xf numFmtId="0" fontId="21" fillId="0" borderId="0" xfId="0" applyFont="1"/>
    <xf numFmtId="167" fontId="21" fillId="0" borderId="0" xfId="0" applyNumberFormat="1" applyFont="1"/>
    <xf numFmtId="0" fontId="35" fillId="0" borderId="0" xfId="0" applyFont="1" applyAlignment="1">
      <alignment wrapText="1"/>
    </xf>
    <xf numFmtId="15" fontId="33" fillId="0" borderId="0" xfId="12" applyNumberFormat="1" applyFont="1" applyFill="1" applyBorder="1" applyAlignment="1">
      <alignment horizontal="left" vertical="top"/>
    </xf>
    <xf numFmtId="15" fontId="33" fillId="0" borderId="0" xfId="12" applyNumberFormat="1" applyFont="1" applyFill="1" applyBorder="1" applyAlignment="1">
      <alignment vertical="top"/>
    </xf>
    <xf numFmtId="167" fontId="54" fillId="0" borderId="0" xfId="11" applyNumberFormat="1" applyFont="1" applyAlignment="1">
      <alignment horizontal="right" wrapText="1"/>
    </xf>
    <xf numFmtId="0" fontId="14" fillId="0" borderId="0" xfId="11" applyFont="1" applyAlignment="1">
      <alignment horizontal="right" wrapText="1"/>
    </xf>
    <xf numFmtId="15" fontId="33" fillId="0" borderId="0" xfId="12" applyNumberFormat="1" applyFont="1" applyFill="1" applyBorder="1" applyAlignment="1">
      <alignment horizontal="center" vertical="top"/>
    </xf>
    <xf numFmtId="15" fontId="33" fillId="0" borderId="10" xfId="12" applyNumberFormat="1" applyFont="1" applyFill="1" applyBorder="1" applyAlignment="1">
      <alignment horizontal="center" vertical="center" wrapText="1"/>
    </xf>
    <xf numFmtId="15" fontId="33" fillId="0" borderId="0" xfId="12" applyNumberFormat="1" applyFont="1" applyFill="1" applyBorder="1" applyAlignment="1">
      <alignment horizontal="center" vertical="center" wrapText="1"/>
    </xf>
    <xf numFmtId="15" fontId="33" fillId="0" borderId="7" xfId="13" quotePrefix="1" applyNumberFormat="1" applyFont="1" applyFill="1" applyBorder="1" applyAlignment="1">
      <alignment horizontal="center" vertical="center" wrapText="1"/>
    </xf>
    <xf numFmtId="0" fontId="33" fillId="0" borderId="1" xfId="14" applyFont="1" applyBorder="1" applyAlignment="1">
      <alignment horizontal="left" wrapText="1"/>
    </xf>
    <xf numFmtId="167" fontId="22" fillId="0" borderId="16" xfId="1" applyNumberFormat="1" applyFont="1" applyFill="1" applyBorder="1"/>
    <xf numFmtId="167" fontId="22" fillId="0" borderId="9" xfId="1" applyNumberFormat="1" applyFont="1" applyFill="1" applyBorder="1"/>
    <xf numFmtId="167" fontId="21" fillId="0" borderId="9" xfId="14" applyNumberFormat="1" applyFont="1" applyBorder="1"/>
    <xf numFmtId="0" fontId="21" fillId="0" borderId="9" xfId="0" applyFont="1" applyBorder="1"/>
    <xf numFmtId="0" fontId="55" fillId="0" borderId="9" xfId="14" applyFont="1" applyBorder="1" applyAlignment="1">
      <alignment horizontal="left" vertical="top" wrapText="1"/>
    </xf>
    <xf numFmtId="167" fontId="33" fillId="0" borderId="16" xfId="1" applyNumberFormat="1" applyFont="1" applyFill="1" applyBorder="1" applyAlignment="1">
      <alignment horizontal="right"/>
    </xf>
    <xf numFmtId="167" fontId="33" fillId="0" borderId="9" xfId="1" applyNumberFormat="1" applyFont="1" applyFill="1" applyBorder="1" applyAlignment="1">
      <alignment horizontal="right"/>
    </xf>
    <xf numFmtId="166" fontId="21" fillId="0" borderId="0" xfId="1" applyFont="1" applyFill="1"/>
    <xf numFmtId="167" fontId="22" fillId="0" borderId="0" xfId="0" applyNumberFormat="1" applyFont="1"/>
    <xf numFmtId="0" fontId="56" fillId="0" borderId="0" xfId="0" applyFont="1"/>
    <xf numFmtId="167" fontId="56" fillId="0" borderId="0" xfId="0" applyNumberFormat="1" applyFont="1"/>
    <xf numFmtId="0" fontId="57" fillId="0" borderId="9" xfId="14" applyFont="1" applyBorder="1" applyAlignment="1">
      <alignment horizontal="left" vertical="top" wrapText="1"/>
    </xf>
    <xf numFmtId="167" fontId="58" fillId="0" borderId="9" xfId="1" applyNumberFormat="1" applyFont="1" applyFill="1" applyBorder="1" applyAlignment="1">
      <alignment horizontal="right" vertical="top" wrapText="1"/>
    </xf>
    <xf numFmtId="167" fontId="21" fillId="0" borderId="9" xfId="1" applyNumberFormat="1" applyFont="1" applyFill="1" applyBorder="1" applyAlignment="1">
      <alignment horizontal="right" vertical="top" wrapText="1"/>
    </xf>
    <xf numFmtId="167" fontId="21" fillId="0" borderId="9" xfId="12" applyNumberFormat="1" applyFont="1" applyFill="1" applyBorder="1" applyAlignment="1">
      <alignment horizontal="right" vertical="top" wrapText="1"/>
    </xf>
    <xf numFmtId="167" fontId="21" fillId="0" borderId="9" xfId="1" applyNumberFormat="1" applyFont="1" applyFill="1" applyBorder="1"/>
    <xf numFmtId="167" fontId="21" fillId="0" borderId="16" xfId="1" applyNumberFormat="1" applyFont="1" applyFill="1" applyBorder="1" applyAlignment="1">
      <alignment horizontal="right"/>
    </xf>
    <xf numFmtId="167" fontId="21" fillId="0" borderId="9" xfId="1" applyNumberFormat="1" applyFont="1" applyFill="1" applyBorder="1" applyAlignment="1">
      <alignment horizontal="right"/>
    </xf>
    <xf numFmtId="43" fontId="21" fillId="0" borderId="0" xfId="0" applyNumberFormat="1" applyFont="1"/>
    <xf numFmtId="37" fontId="57" fillId="0" borderId="9" xfId="14" applyNumberFormat="1" applyFont="1" applyBorder="1" applyAlignment="1">
      <alignment horizontal="left" vertical="top" wrapText="1"/>
    </xf>
    <xf numFmtId="167" fontId="8" fillId="0" borderId="7" xfId="1" applyNumberFormat="1" applyFont="1" applyFill="1" applyBorder="1" applyAlignment="1">
      <alignment horizontal="right" wrapText="1"/>
    </xf>
    <xf numFmtId="41" fontId="8" fillId="0" borderId="0" xfId="14" applyNumberFormat="1" applyFont="1"/>
    <xf numFmtId="41" fontId="21" fillId="0" borderId="0" xfId="0" applyNumberFormat="1" applyFont="1"/>
    <xf numFmtId="169" fontId="21" fillId="0" borderId="0" xfId="0" applyNumberFormat="1" applyFont="1"/>
    <xf numFmtId="0" fontId="33" fillId="0" borderId="9" xfId="14" applyFont="1" applyBorder="1" applyAlignment="1">
      <alignment horizontal="left" vertical="top" wrapText="1"/>
    </xf>
    <xf numFmtId="167" fontId="22" fillId="0" borderId="9" xfId="1" applyNumberFormat="1" applyFont="1" applyFill="1" applyBorder="1" applyAlignment="1">
      <alignment horizontal="right"/>
    </xf>
    <xf numFmtId="167" fontId="21" fillId="0" borderId="9" xfId="12" applyNumberFormat="1" applyFont="1" applyFill="1" applyBorder="1" applyAlignment="1">
      <alignment horizontal="right"/>
    </xf>
    <xf numFmtId="0" fontId="57" fillId="0" borderId="9" xfId="15" applyFont="1" applyBorder="1" applyAlignment="1">
      <alignment horizontal="left" vertical="top" wrapText="1"/>
    </xf>
    <xf numFmtId="41" fontId="22" fillId="0" borderId="0" xfId="12" applyNumberFormat="1" applyFont="1" applyFill="1" applyBorder="1" applyAlignment="1">
      <alignment horizontal="right"/>
    </xf>
    <xf numFmtId="0" fontId="22" fillId="0" borderId="9" xfId="14" applyFont="1" applyBorder="1" applyAlignment="1">
      <alignment horizontal="left" vertical="top" wrapText="1"/>
    </xf>
    <xf numFmtId="167" fontId="21" fillId="0" borderId="1" xfId="12" applyNumberFormat="1" applyFont="1" applyFill="1" applyBorder="1" applyAlignment="1">
      <alignment horizontal="right"/>
    </xf>
    <xf numFmtId="167" fontId="22" fillId="0" borderId="16" xfId="1" applyNumberFormat="1" applyFont="1" applyFill="1" applyBorder="1" applyAlignment="1">
      <alignment horizontal="right"/>
    </xf>
    <xf numFmtId="167" fontId="21" fillId="0" borderId="9" xfId="14" applyNumberFormat="1" applyFont="1" applyBorder="1" applyAlignment="1">
      <alignment horizontal="right"/>
    </xf>
    <xf numFmtId="167" fontId="21" fillId="0" borderId="9" xfId="0" applyNumberFormat="1" applyFont="1" applyBorder="1" applyAlignment="1">
      <alignment horizontal="right"/>
    </xf>
    <xf numFmtId="41" fontId="22" fillId="0" borderId="0" xfId="14" applyNumberFormat="1" applyFont="1"/>
    <xf numFmtId="41" fontId="22" fillId="0" borderId="0" xfId="14" applyNumberFormat="1" applyFont="1" applyAlignment="1">
      <alignment vertical="top"/>
    </xf>
    <xf numFmtId="167" fontId="21" fillId="0" borderId="10" xfId="14" applyNumberFormat="1" applyFont="1" applyBorder="1" applyAlignment="1">
      <alignment horizontal="right"/>
    </xf>
    <xf numFmtId="0" fontId="55" fillId="0" borderId="10" xfId="14" applyFont="1" applyBorder="1" applyAlignment="1">
      <alignment horizontal="left" vertical="top" wrapText="1"/>
    </xf>
    <xf numFmtId="2" fontId="0" fillId="3" borderId="7" xfId="0" applyNumberFormat="1" applyFill="1" applyBorder="1" applyProtection="1">
      <protection hidden="1"/>
    </xf>
    <xf numFmtId="0" fontId="33" fillId="0" borderId="9" xfId="14" applyFont="1" applyBorder="1" applyAlignment="1">
      <alignment horizontal="left" wrapText="1"/>
    </xf>
    <xf numFmtId="167" fontId="21" fillId="0" borderId="16" xfId="14" applyNumberFormat="1" applyFont="1" applyBorder="1" applyAlignment="1">
      <alignment horizontal="right"/>
    </xf>
    <xf numFmtId="167" fontId="8" fillId="0" borderId="7" xfId="1" applyNumberFormat="1" applyFont="1" applyFill="1" applyBorder="1" applyAlignment="1">
      <alignment horizontal="right"/>
    </xf>
    <xf numFmtId="167" fontId="8" fillId="0" borderId="16" xfId="1" applyNumberFormat="1" applyFont="1" applyFill="1" applyBorder="1" applyAlignment="1">
      <alignment horizontal="right"/>
    </xf>
    <xf numFmtId="167" fontId="8" fillId="0" borderId="9" xfId="1" applyNumberFormat="1" applyFont="1" applyFill="1" applyBorder="1" applyAlignment="1">
      <alignment horizontal="right"/>
    </xf>
    <xf numFmtId="167" fontId="33" fillId="0" borderId="16" xfId="14" applyNumberFormat="1" applyFont="1" applyBorder="1" applyAlignment="1">
      <alignment horizontal="right"/>
    </xf>
    <xf numFmtId="0" fontId="57" fillId="0" borderId="9" xfId="14" quotePrefix="1" applyFont="1" applyBorder="1" applyAlignment="1">
      <alignment horizontal="left" vertical="top" wrapText="1"/>
    </xf>
    <xf numFmtId="0" fontId="33" fillId="0" borderId="10" xfId="14" applyFont="1" applyBorder="1" applyAlignment="1">
      <alignment horizontal="left" wrapText="1"/>
    </xf>
    <xf numFmtId="0" fontId="33" fillId="0" borderId="0" xfId="14" applyFont="1" applyAlignment="1">
      <alignment horizontal="left" wrapText="1"/>
    </xf>
    <xf numFmtId="167" fontId="33" fillId="0" borderId="0" xfId="14" applyNumberFormat="1" applyFont="1"/>
    <xf numFmtId="167" fontId="21" fillId="0" borderId="0" xfId="0" applyNumberFormat="1" applyFont="1" applyAlignment="1">
      <alignment horizontal="right"/>
    </xf>
    <xf numFmtId="4" fontId="21" fillId="0" borderId="0" xfId="0" applyNumberFormat="1" applyFont="1"/>
    <xf numFmtId="166" fontId="21" fillId="0" borderId="0" xfId="1" applyFont="1"/>
    <xf numFmtId="0" fontId="27" fillId="0" borderId="1" xfId="11" applyFont="1" applyBorder="1" applyAlignment="1">
      <alignment horizontal="center" vertical="center" wrapText="1"/>
    </xf>
    <xf numFmtId="0" fontId="27" fillId="0" borderId="9" xfId="11" applyFont="1" applyBorder="1" applyAlignment="1">
      <alignment horizontal="center" vertical="center" wrapText="1"/>
    </xf>
    <xf numFmtId="0" fontId="27" fillId="0" borderId="10" xfId="11" applyFont="1" applyBorder="1" applyAlignment="1">
      <alignment horizontal="center" vertical="center" wrapText="1"/>
    </xf>
    <xf numFmtId="0" fontId="33" fillId="0" borderId="1" xfId="11" applyFont="1" applyBorder="1" applyAlignment="1">
      <alignment horizontal="center" vertical="center"/>
    </xf>
    <xf numFmtId="0" fontId="33" fillId="0" borderId="9" xfId="11" applyFont="1" applyBorder="1" applyAlignment="1">
      <alignment horizontal="center" vertical="center"/>
    </xf>
    <xf numFmtId="0" fontId="33" fillId="0" borderId="10" xfId="11" applyFont="1" applyBorder="1" applyAlignment="1">
      <alignment horizontal="center" vertical="center"/>
    </xf>
    <xf numFmtId="0" fontId="33" fillId="0" borderId="7" xfId="11" applyFont="1" applyBorder="1" applyAlignment="1">
      <alignment horizontal="center" vertical="center"/>
    </xf>
    <xf numFmtId="41" fontId="33" fillId="0" borderId="2" xfId="11" applyNumberFormat="1" applyFont="1" applyBorder="1" applyAlignment="1">
      <alignment horizontal="center" vertical="center"/>
    </xf>
    <xf numFmtId="41" fontId="33" fillId="0" borderId="4" xfId="11" applyNumberFormat="1" applyFont="1" applyBorder="1" applyAlignment="1">
      <alignment horizontal="center" vertical="center"/>
    </xf>
    <xf numFmtId="0" fontId="7" fillId="0" borderId="0" xfId="3" applyFont="1" applyAlignment="1">
      <alignment horizontal="center" vertical="center"/>
    </xf>
    <xf numFmtId="0" fontId="8" fillId="0" borderId="1" xfId="3" applyFont="1" applyBorder="1" applyAlignment="1">
      <alignment horizontal="center" vertical="center" wrapText="1"/>
    </xf>
    <xf numFmtId="0" fontId="8" fillId="0" borderId="9" xfId="3" applyFont="1" applyBorder="1" applyAlignment="1">
      <alignment horizontal="center" vertical="center" wrapText="1"/>
    </xf>
    <xf numFmtId="0" fontId="8" fillId="0" borderId="10" xfId="3" applyFont="1" applyBorder="1" applyAlignment="1">
      <alignment horizontal="center" vertical="center" wrapText="1"/>
    </xf>
    <xf numFmtId="0" fontId="8" fillId="0" borderId="1" xfId="3" applyFont="1" applyBorder="1" applyAlignment="1">
      <alignment horizontal="center" vertical="center"/>
    </xf>
    <xf numFmtId="0" fontId="8" fillId="0" borderId="9" xfId="3" applyFont="1" applyBorder="1" applyAlignment="1">
      <alignment horizontal="center" vertical="center"/>
    </xf>
    <xf numFmtId="0" fontId="8" fillId="0" borderId="10" xfId="3" applyFont="1" applyBorder="1" applyAlignment="1">
      <alignment horizontal="center" vertical="center"/>
    </xf>
    <xf numFmtId="0" fontId="17" fillId="0" borderId="2" xfId="3" applyFont="1" applyBorder="1" applyAlignment="1">
      <alignment horizontal="center"/>
    </xf>
    <xf numFmtId="0" fontId="17" fillId="0" borderId="3" xfId="3" applyFont="1" applyBorder="1" applyAlignment="1">
      <alignment horizontal="center"/>
    </xf>
    <xf numFmtId="0" fontId="17" fillId="0" borderId="4" xfId="3" applyFont="1" applyBorder="1" applyAlignment="1">
      <alignment horizontal="center"/>
    </xf>
    <xf numFmtId="43" fontId="17" fillId="0" borderId="5" xfId="3" applyNumberFormat="1" applyFont="1" applyBorder="1" applyAlignment="1">
      <alignment horizontal="center"/>
    </xf>
    <xf numFmtId="43" fontId="17" fillId="0" borderId="6" xfId="3" applyNumberFormat="1" applyFont="1" applyBorder="1" applyAlignment="1">
      <alignment horizontal="center"/>
    </xf>
    <xf numFmtId="43" fontId="17" fillId="0" borderId="3" xfId="3" applyNumberFormat="1" applyFont="1" applyBorder="1" applyAlignment="1">
      <alignment horizontal="center"/>
    </xf>
    <xf numFmtId="43" fontId="17" fillId="0" borderId="4" xfId="3" applyNumberFormat="1" applyFont="1" applyBorder="1" applyAlignment="1">
      <alignment horizontal="center"/>
    </xf>
    <xf numFmtId="0" fontId="17" fillId="0" borderId="7" xfId="3" applyFont="1" applyBorder="1" applyAlignment="1">
      <alignment horizontal="center"/>
    </xf>
    <xf numFmtId="43" fontId="18" fillId="0" borderId="8" xfId="3" applyNumberFormat="1" applyFont="1" applyBorder="1" applyAlignment="1">
      <alignment horizontal="center"/>
    </xf>
    <xf numFmtId="0" fontId="17" fillId="0" borderId="0" xfId="3" applyFont="1" applyAlignment="1">
      <alignment horizontal="center"/>
    </xf>
    <xf numFmtId="0" fontId="18" fillId="0" borderId="7" xfId="3" applyFont="1" applyBorder="1" applyAlignment="1">
      <alignment horizontal="center"/>
    </xf>
    <xf numFmtId="0" fontId="5" fillId="0" borderId="0" xfId="3" applyFont="1" applyAlignment="1">
      <alignment horizontal="center"/>
    </xf>
    <xf numFmtId="0" fontId="5" fillId="0" borderId="4" xfId="3" applyFont="1" applyBorder="1" applyAlignment="1">
      <alignment horizontal="center" vertical="center" wrapText="1"/>
    </xf>
    <xf numFmtId="0" fontId="5" fillId="0" borderId="7" xfId="3" applyFont="1" applyBorder="1" applyAlignment="1">
      <alignment horizontal="center" vertical="center" wrapText="1"/>
    </xf>
    <xf numFmtId="49" fontId="39" fillId="0" borderId="0" xfId="0" applyNumberFormat="1" applyFont="1" applyAlignment="1">
      <alignment horizontal="left" vertical="top" wrapText="1"/>
    </xf>
    <xf numFmtId="0" fontId="40" fillId="0" borderId="0" xfId="9" applyFont="1" applyAlignment="1">
      <alignment horizontal="center" vertical="center"/>
    </xf>
    <xf numFmtId="49" fontId="39" fillId="0" borderId="0" xfId="0" applyNumberFormat="1" applyFont="1" applyAlignment="1">
      <alignment horizontal="justify" vertical="top" wrapText="1"/>
    </xf>
    <xf numFmtId="0" fontId="39" fillId="0" borderId="0" xfId="0" applyFont="1" applyAlignment="1">
      <alignment horizontal="left" vertical="top" wrapText="1"/>
    </xf>
    <xf numFmtId="0" fontId="39" fillId="0" borderId="0" xfId="0" applyNumberFormat="1" applyFont="1" applyAlignment="1">
      <alignment horizontal="left" vertical="top" wrapText="1"/>
    </xf>
    <xf numFmtId="0" fontId="41" fillId="0" borderId="1" xfId="0" applyFont="1" applyBorder="1" applyAlignment="1">
      <alignment horizontal="center" vertical="center"/>
    </xf>
    <xf numFmtId="0" fontId="41" fillId="0" borderId="10" xfId="0" applyFont="1" applyBorder="1" applyAlignment="1">
      <alignment horizontal="center" vertical="center"/>
    </xf>
    <xf numFmtId="0" fontId="41" fillId="0" borderId="2" xfId="0" applyFont="1" applyBorder="1" applyAlignment="1">
      <alignment horizontal="center"/>
    </xf>
    <xf numFmtId="0" fontId="41" fillId="0" borderId="4" xfId="0" applyFont="1" applyBorder="1" applyAlignment="1">
      <alignment horizontal="center"/>
    </xf>
    <xf numFmtId="0" fontId="43" fillId="0" borderId="0" xfId="0" applyFont="1" applyAlignment="1">
      <alignment horizontal="left" vertical="top" wrapText="1"/>
    </xf>
    <xf numFmtId="49" fontId="38" fillId="0" borderId="0" xfId="0" applyNumberFormat="1" applyFont="1" applyAlignment="1">
      <alignment horizontal="justify" vertical="top" wrapText="1"/>
    </xf>
    <xf numFmtId="0" fontId="39" fillId="0" borderId="0" xfId="0" applyFont="1" applyAlignment="1">
      <alignment horizontal="justify" vertical="top" wrapText="1"/>
    </xf>
    <xf numFmtId="0" fontId="38" fillId="0" borderId="0" xfId="0" applyFont="1" applyAlignment="1">
      <alignment horizontal="justify" vertical="top" wrapText="1"/>
    </xf>
    <xf numFmtId="15" fontId="33" fillId="0" borderId="1" xfId="12" applyNumberFormat="1" applyFont="1" applyFill="1" applyBorder="1" applyAlignment="1">
      <alignment horizontal="center" vertical="center" wrapText="1"/>
    </xf>
    <xf numFmtId="15" fontId="33" fillId="0" borderId="9" xfId="12" applyNumberFormat="1" applyFont="1" applyFill="1" applyBorder="1" applyAlignment="1">
      <alignment horizontal="center" vertical="center" wrapText="1"/>
    </xf>
    <xf numFmtId="15" fontId="33" fillId="0" borderId="10" xfId="12" applyNumberFormat="1" applyFont="1" applyFill="1" applyBorder="1" applyAlignment="1">
      <alignment horizontal="center" vertical="center" wrapText="1"/>
    </xf>
    <xf numFmtId="15" fontId="33" fillId="0" borderId="7" xfId="12" applyNumberFormat="1" applyFont="1" applyFill="1" applyBorder="1" applyAlignment="1">
      <alignment horizontal="center" vertical="top"/>
    </xf>
    <xf numFmtId="15" fontId="33" fillId="0" borderId="2" xfId="12" applyNumberFormat="1" applyFont="1" applyFill="1" applyBorder="1" applyAlignment="1">
      <alignment horizontal="center" vertical="top"/>
    </xf>
    <xf numFmtId="15" fontId="33" fillId="0" borderId="4" xfId="12" applyNumberFormat="1" applyFont="1" applyFill="1" applyBorder="1" applyAlignment="1">
      <alignment horizontal="center" vertical="top"/>
    </xf>
  </cellXfs>
  <cellStyles count="16">
    <cellStyle name="Comma" xfId="1" builtinId="3"/>
    <cellStyle name="Comma 10 2 2 2 3" xfId="8" xr:uid="{00000000-0005-0000-0000-000001000000}"/>
    <cellStyle name="Comma 11" xfId="10" xr:uid="{00000000-0005-0000-0000-000002000000}"/>
    <cellStyle name="Comma 33" xfId="7" xr:uid="{00000000-0005-0000-0000-000003000000}"/>
    <cellStyle name="Comma 43" xfId="12" xr:uid="{00000000-0005-0000-0000-000004000000}"/>
    <cellStyle name="Comma 43 6" xfId="13" xr:uid="{00000000-0005-0000-0000-000005000000}"/>
    <cellStyle name="Normal" xfId="0" builtinId="0"/>
    <cellStyle name="Normal 209" xfId="3" xr:uid="{00000000-0005-0000-0000-000007000000}"/>
    <cellStyle name="Normal 209 4" xfId="4" xr:uid="{00000000-0005-0000-0000-000008000000}"/>
    <cellStyle name="Normal 209 4 3" xfId="6" xr:uid="{00000000-0005-0000-0000-000009000000}"/>
    <cellStyle name="Normal 209 8 2 2 2 2" xfId="9" xr:uid="{00000000-0005-0000-0000-00000A000000}"/>
    <cellStyle name="Normal 210" xfId="5" xr:uid="{00000000-0005-0000-0000-00000B000000}"/>
    <cellStyle name="Normal 210 2" xfId="11" xr:uid="{00000000-0005-0000-0000-00000C000000}"/>
    <cellStyle name="Normal 219" xfId="14" xr:uid="{00000000-0005-0000-0000-00000D000000}"/>
    <cellStyle name="Normal 219 2" xfId="15" xr:uid="{00000000-0005-0000-0000-00000E00000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35</xdr:col>
      <xdr:colOff>0</xdr:colOff>
      <xdr:row>81</xdr:row>
      <xdr:rowOff>0</xdr:rowOff>
    </xdr:from>
    <xdr:to>
      <xdr:col>35</xdr:col>
      <xdr:colOff>99288</xdr:colOff>
      <xdr:row>81</xdr:row>
      <xdr:rowOff>148166</xdr:rowOff>
    </xdr:to>
    <xdr:pic>
      <xdr:nvPicPr>
        <xdr:cNvPr id="2" name="Picture 1" descr="cid:image007.png@01D5C264.5C69E6A0">
          <a:extLst>
            <a:ext uri="{FF2B5EF4-FFF2-40B4-BE49-F238E27FC236}">
              <a16:creationId xmlns:a16="http://schemas.microsoft.com/office/drawing/2014/main" id="{D86669BD-CC6A-426A-A7B6-D80A54FB921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a:xfrm>
          <a:off x="19145250" y="19973925"/>
          <a:ext cx="0" cy="814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7</xdr:col>
      <xdr:colOff>2895600</xdr:colOff>
      <xdr:row>0</xdr:row>
      <xdr:rowOff>0</xdr:rowOff>
    </xdr:from>
    <xdr:to>
      <xdr:col>8</xdr:col>
      <xdr:colOff>3695</xdr:colOff>
      <xdr:row>1</xdr:row>
      <xdr:rowOff>142118</xdr:rowOff>
    </xdr:to>
    <xdr:pic>
      <xdr:nvPicPr>
        <xdr:cNvPr id="2" name="Picture 514" descr="small-logo">
          <a:extLst>
            <a:ext uri="{FF2B5EF4-FFF2-40B4-BE49-F238E27FC236}">
              <a16:creationId xmlns:a16="http://schemas.microsoft.com/office/drawing/2014/main" id="{15FBE8BD-9B06-4210-AA90-879AAECEF00F}"/>
            </a:ext>
          </a:extLst>
        </xdr:cNvPr>
        <xdr:cNvPicPr>
          <a:picLocks noChangeAspect="1" noChangeArrowheads="1"/>
        </xdr:cNvPicPr>
      </xdr:nvPicPr>
      <xdr:blipFill>
        <a:blip xmlns:r="http://schemas.openxmlformats.org/officeDocument/2006/relationships" r:embed="rId1" cstate="print"/>
        <a:srcRect/>
        <a:stretch>
          <a:fillRect/>
        </a:stretch>
      </xdr:blipFill>
      <xdr:spPr>
        <a:xfrm>
          <a:off x="10182225" y="0"/>
          <a:ext cx="3695" cy="361193"/>
        </a:xfrm>
        <a:prstGeom prst="rect">
          <a:avLst/>
        </a:prstGeom>
        <a:noFill/>
      </xdr:spPr>
    </xdr:pic>
    <xdr:clientData/>
  </xdr:twoCellAnchor>
  <xdr:twoCellAnchor editAs="oneCell">
    <xdr:from>
      <xdr:col>7</xdr:col>
      <xdr:colOff>2895600</xdr:colOff>
      <xdr:row>0</xdr:row>
      <xdr:rowOff>0</xdr:rowOff>
    </xdr:from>
    <xdr:to>
      <xdr:col>8</xdr:col>
      <xdr:colOff>3695</xdr:colOff>
      <xdr:row>1</xdr:row>
      <xdr:rowOff>142118</xdr:rowOff>
    </xdr:to>
    <xdr:pic>
      <xdr:nvPicPr>
        <xdr:cNvPr id="3" name="Picture 514" descr="small-logo">
          <a:extLst>
            <a:ext uri="{FF2B5EF4-FFF2-40B4-BE49-F238E27FC236}">
              <a16:creationId xmlns:a16="http://schemas.microsoft.com/office/drawing/2014/main" id="{ACF15A68-9E63-4595-BB69-59D36F793BEC}"/>
            </a:ext>
          </a:extLst>
        </xdr:cNvPr>
        <xdr:cNvPicPr>
          <a:picLocks noChangeAspect="1" noChangeArrowheads="1"/>
        </xdr:cNvPicPr>
      </xdr:nvPicPr>
      <xdr:blipFill>
        <a:blip xmlns:r="http://schemas.openxmlformats.org/officeDocument/2006/relationships" r:embed="rId1" cstate="print"/>
        <a:srcRect/>
        <a:stretch>
          <a:fillRect/>
        </a:stretch>
      </xdr:blipFill>
      <xdr:spPr>
        <a:xfrm>
          <a:off x="10182225" y="0"/>
          <a:ext cx="3695" cy="361193"/>
        </a:xfrm>
        <a:prstGeom prst="rect">
          <a:avLst/>
        </a:prstGeom>
        <a:noFill/>
      </xdr:spPr>
    </xdr:pic>
    <xdr:clientData/>
  </xdr:twoCellAnchor>
  <xdr:twoCellAnchor editAs="oneCell">
    <xdr:from>
      <xdr:col>7</xdr:col>
      <xdr:colOff>2895600</xdr:colOff>
      <xdr:row>0</xdr:row>
      <xdr:rowOff>0</xdr:rowOff>
    </xdr:from>
    <xdr:to>
      <xdr:col>8</xdr:col>
      <xdr:colOff>3695</xdr:colOff>
      <xdr:row>1</xdr:row>
      <xdr:rowOff>142118</xdr:rowOff>
    </xdr:to>
    <xdr:pic>
      <xdr:nvPicPr>
        <xdr:cNvPr id="4" name="Picture 514" descr="small-logo">
          <a:extLst>
            <a:ext uri="{FF2B5EF4-FFF2-40B4-BE49-F238E27FC236}">
              <a16:creationId xmlns:a16="http://schemas.microsoft.com/office/drawing/2014/main" id="{A0266F42-2C17-436F-AC08-9BC6492D623C}"/>
            </a:ext>
          </a:extLst>
        </xdr:cNvPr>
        <xdr:cNvPicPr>
          <a:picLocks noChangeAspect="1" noChangeArrowheads="1"/>
        </xdr:cNvPicPr>
      </xdr:nvPicPr>
      <xdr:blipFill>
        <a:blip xmlns:r="http://schemas.openxmlformats.org/officeDocument/2006/relationships" r:embed="rId1" cstate="print"/>
        <a:srcRect/>
        <a:stretch>
          <a:fillRect/>
        </a:stretch>
      </xdr:blipFill>
      <xdr:spPr>
        <a:xfrm>
          <a:off x="10182225" y="0"/>
          <a:ext cx="3695" cy="361193"/>
        </a:xfrm>
        <a:prstGeom prst="rect">
          <a:avLst/>
        </a:prstGeom>
        <a:noFill/>
      </xdr:spPr>
    </xdr:pic>
    <xdr:clientData/>
  </xdr:twoCellAnchor>
  <xdr:twoCellAnchor editAs="oneCell">
    <xdr:from>
      <xdr:col>7</xdr:col>
      <xdr:colOff>2895600</xdr:colOff>
      <xdr:row>0</xdr:row>
      <xdr:rowOff>0</xdr:rowOff>
    </xdr:from>
    <xdr:to>
      <xdr:col>8</xdr:col>
      <xdr:colOff>3695</xdr:colOff>
      <xdr:row>1</xdr:row>
      <xdr:rowOff>142118</xdr:rowOff>
    </xdr:to>
    <xdr:pic>
      <xdr:nvPicPr>
        <xdr:cNvPr id="5" name="Picture 514" descr="small-logo">
          <a:extLst>
            <a:ext uri="{FF2B5EF4-FFF2-40B4-BE49-F238E27FC236}">
              <a16:creationId xmlns:a16="http://schemas.microsoft.com/office/drawing/2014/main" id="{6E3D22AD-E2F6-428D-8906-7F8312F2AA0F}"/>
            </a:ext>
          </a:extLst>
        </xdr:cNvPr>
        <xdr:cNvPicPr>
          <a:picLocks noChangeAspect="1" noChangeArrowheads="1"/>
        </xdr:cNvPicPr>
      </xdr:nvPicPr>
      <xdr:blipFill>
        <a:blip xmlns:r="http://schemas.openxmlformats.org/officeDocument/2006/relationships" r:embed="rId1" cstate="print"/>
        <a:srcRect/>
        <a:stretch>
          <a:fillRect/>
        </a:stretch>
      </xdr:blipFill>
      <xdr:spPr>
        <a:xfrm>
          <a:off x="10182225" y="0"/>
          <a:ext cx="3695" cy="361193"/>
        </a:xfrm>
        <a:prstGeom prst="rect">
          <a:avLst/>
        </a:prstGeom>
        <a:noFill/>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50"/>
    <pageSetUpPr fitToPage="1"/>
  </sheetPr>
  <dimension ref="A1:DA133"/>
  <sheetViews>
    <sheetView showGridLines="0" topLeftCell="C3" zoomScale="69" zoomScaleNormal="79" zoomScaleSheetLayoutView="43" workbookViewId="0">
      <selection activeCell="P17" sqref="G17:P17"/>
    </sheetView>
  </sheetViews>
  <sheetFormatPr defaultColWidth="9.140625" defaultRowHeight="15.75" customHeight="1"/>
  <cols>
    <col min="1" max="1" width="9" style="66" hidden="1" customWidth="1"/>
    <col min="2" max="2" width="5" style="66" hidden="1" customWidth="1"/>
    <col min="3" max="3" width="3" style="66" customWidth="1"/>
    <col min="4" max="4" width="5" style="66" customWidth="1"/>
    <col min="5" max="5" width="98.140625" style="294" bestFit="1" customWidth="1"/>
    <col min="6" max="6" width="16.85546875" style="294" bestFit="1" customWidth="1"/>
    <col min="7" max="7" width="15.85546875" style="294" customWidth="1"/>
    <col min="8" max="8" width="17.5703125" style="294" customWidth="1"/>
    <col min="9" max="9" width="16.28515625" style="294" customWidth="1"/>
    <col min="10" max="10" width="16" style="294" customWidth="1"/>
    <col min="11" max="11" width="19.28515625" style="294" hidden="1" customWidth="1"/>
    <col min="12" max="15" width="16.42578125" style="294" customWidth="1"/>
    <col min="16" max="17" width="16.42578125" style="296" customWidth="1"/>
    <col min="18" max="18" width="13.85546875" style="297" hidden="1" customWidth="1"/>
    <col min="19" max="19" width="16" style="296" hidden="1" customWidth="1"/>
    <col min="20" max="20" width="9.7109375" style="296" hidden="1" customWidth="1"/>
    <col min="21" max="21" width="9.7109375" style="298" hidden="1" customWidth="1"/>
    <col min="22" max="24" width="16" style="298" hidden="1" customWidth="1"/>
    <col min="25" max="25" width="15.7109375" style="296" hidden="1" customWidth="1"/>
    <col min="26" max="28" width="18.28515625" style="296" hidden="1" customWidth="1"/>
    <col min="29" max="34" width="15.28515625" style="296" hidden="1" customWidth="1"/>
    <col min="35" max="35" width="15" style="299" hidden="1" customWidth="1"/>
    <col min="36" max="36" width="9.140625" style="66" hidden="1" customWidth="1"/>
    <col min="37" max="37" width="15.28515625" style="66" hidden="1" customWidth="1"/>
    <col min="38" max="39" width="13.85546875" style="66" hidden="1" customWidth="1"/>
    <col min="40" max="40" width="9.140625" style="66" hidden="1" customWidth="1"/>
    <col min="41" max="41" width="10.5703125" style="97" hidden="1" customWidth="1"/>
    <col min="42" max="42" width="10.140625" style="97" hidden="1" customWidth="1"/>
    <col min="43" max="49" width="9.140625" style="66" hidden="1" customWidth="1"/>
    <col min="50" max="53" width="16.5703125" style="66" hidden="1" customWidth="1"/>
    <col min="54" max="75" width="11.140625" style="66" hidden="1" customWidth="1"/>
    <col min="76" max="76" width="11.140625" style="10" hidden="1" customWidth="1"/>
    <col min="77" max="101" width="9.140625" style="66" hidden="1" customWidth="1"/>
    <col min="102" max="102" width="9.28515625" style="66" hidden="1" customWidth="1"/>
    <col min="103" max="103" width="12" style="66" hidden="1" customWidth="1"/>
    <col min="104" max="104" width="12.42578125" style="66" hidden="1" customWidth="1"/>
    <col min="105" max="105" width="11.5703125" style="66" hidden="1" customWidth="1"/>
    <col min="106" max="16384" width="9.140625" style="66"/>
  </cols>
  <sheetData>
    <row r="1" spans="4:104" ht="15.75" hidden="1" customHeight="1">
      <c r="D1" s="1"/>
      <c r="E1" s="2"/>
      <c r="F1" s="3"/>
      <c r="G1" s="3"/>
      <c r="H1" s="3"/>
      <c r="I1" s="3"/>
      <c r="J1" s="3"/>
      <c r="K1" s="3"/>
      <c r="L1" s="3"/>
      <c r="M1" s="3"/>
      <c r="N1" s="3"/>
      <c r="O1" s="3"/>
      <c r="P1" s="4"/>
      <c r="Q1" s="4"/>
      <c r="R1" s="5"/>
      <c r="S1" s="4"/>
      <c r="T1" s="4"/>
      <c r="U1" s="6"/>
      <c r="V1" s="6"/>
      <c r="W1" s="6"/>
      <c r="X1" s="6"/>
      <c r="Y1" s="4"/>
      <c r="Z1" s="4"/>
      <c r="AA1" s="4"/>
      <c r="AB1" s="4"/>
      <c r="AC1" s="4"/>
      <c r="AD1" s="4"/>
      <c r="AE1" s="4"/>
      <c r="AF1" s="4"/>
      <c r="AG1" s="4"/>
      <c r="AH1" s="4"/>
      <c r="AI1" s="7"/>
      <c r="AJ1" s="8"/>
      <c r="AK1" s="8"/>
      <c r="AL1" s="8"/>
      <c r="AM1" s="8"/>
      <c r="AN1" s="8"/>
      <c r="AO1" s="9"/>
      <c r="AP1" s="9"/>
      <c r="AQ1" s="8"/>
      <c r="AR1" s="8"/>
      <c r="AS1" s="8"/>
      <c r="AT1" s="8"/>
      <c r="AU1" s="8"/>
      <c r="AV1" s="8"/>
      <c r="AW1" s="8"/>
      <c r="AX1" s="8"/>
      <c r="AY1" s="8"/>
      <c r="AZ1" s="8"/>
      <c r="BA1" s="8"/>
      <c r="BB1" s="8"/>
      <c r="BC1" s="8"/>
      <c r="BD1" s="8"/>
      <c r="BE1" s="8"/>
      <c r="BF1" s="8"/>
      <c r="BG1" s="8"/>
      <c r="BH1" s="8"/>
      <c r="BI1" s="8"/>
      <c r="BJ1" s="8"/>
      <c r="BK1" s="8"/>
      <c r="BL1" s="8"/>
      <c r="BM1" s="8"/>
      <c r="BN1" s="8"/>
      <c r="BO1" s="8"/>
      <c r="BP1" s="8"/>
      <c r="BQ1" s="8"/>
      <c r="BR1" s="8"/>
      <c r="BS1" s="8"/>
      <c r="BT1" s="8"/>
      <c r="BU1" s="8"/>
      <c r="BV1" s="8"/>
      <c r="BW1" s="8"/>
      <c r="BY1" s="8"/>
      <c r="BZ1" s="8"/>
      <c r="CA1" s="8"/>
      <c r="CB1" s="8"/>
      <c r="CC1" s="8"/>
      <c r="CD1" s="8"/>
      <c r="CE1" s="8"/>
      <c r="CF1" s="8"/>
      <c r="CG1" s="8"/>
      <c r="CH1" s="8"/>
      <c r="CI1" s="8"/>
      <c r="CJ1" s="8"/>
      <c r="CK1" s="8"/>
      <c r="CL1" s="8"/>
      <c r="CM1" s="8"/>
      <c r="CN1" s="8"/>
      <c r="CO1" s="8"/>
      <c r="CP1" s="8"/>
      <c r="CQ1" s="8"/>
      <c r="CR1" s="8"/>
      <c r="CS1" s="8"/>
      <c r="CT1" s="8"/>
      <c r="CU1" s="8"/>
      <c r="CV1" s="8"/>
      <c r="CW1" s="8"/>
      <c r="CX1" s="8"/>
      <c r="CY1" s="8"/>
      <c r="CZ1" s="8"/>
    </row>
    <row r="2" spans="4:104" ht="20.100000000000001" hidden="1" customHeight="1">
      <c r="D2" s="8"/>
      <c r="E2" s="11"/>
      <c r="F2" s="11"/>
      <c r="G2" s="11"/>
      <c r="H2" s="11"/>
      <c r="I2" s="11"/>
      <c r="J2" s="11"/>
      <c r="K2" s="11"/>
      <c r="L2" s="11"/>
      <c r="M2" s="11"/>
      <c r="N2" s="11"/>
      <c r="O2" s="11"/>
      <c r="P2" s="12"/>
      <c r="Q2" s="12"/>
      <c r="R2" s="13"/>
      <c r="S2" s="12"/>
      <c r="T2" s="12"/>
      <c r="U2" s="14"/>
      <c r="V2" s="14"/>
      <c r="W2" s="14"/>
      <c r="X2" s="14"/>
      <c r="Y2" s="12"/>
      <c r="Z2" s="12"/>
      <c r="AA2" s="12"/>
      <c r="AB2" s="12"/>
      <c r="AC2" s="12"/>
      <c r="AD2" s="12"/>
      <c r="AE2" s="12"/>
      <c r="AF2" s="12"/>
      <c r="AG2" s="12"/>
      <c r="AH2" s="12"/>
      <c r="AI2" s="15"/>
      <c r="AJ2" s="8"/>
      <c r="AK2" s="8"/>
      <c r="AL2" s="8"/>
      <c r="AM2" s="8"/>
      <c r="AN2" s="8"/>
      <c r="AO2" s="9"/>
      <c r="AP2" s="9"/>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Y2" s="8"/>
      <c r="BZ2" s="8"/>
      <c r="CA2" s="8"/>
      <c r="CB2" s="8"/>
      <c r="CC2" s="8"/>
      <c r="CD2" s="8"/>
      <c r="CE2" s="8"/>
      <c r="CF2" s="8"/>
      <c r="CG2" s="8"/>
      <c r="CH2" s="8"/>
      <c r="CI2" s="8"/>
      <c r="CJ2" s="8"/>
      <c r="CK2" s="8"/>
      <c r="CL2" s="8"/>
      <c r="CM2" s="8"/>
      <c r="CN2" s="8"/>
      <c r="CO2" s="8"/>
      <c r="CP2" s="8"/>
      <c r="CQ2" s="8"/>
      <c r="CR2" s="8"/>
      <c r="CS2" s="8"/>
      <c r="CT2" s="8"/>
      <c r="CU2" s="8"/>
      <c r="CV2" s="8"/>
      <c r="CW2" s="8"/>
      <c r="CX2" s="8"/>
      <c r="CY2" s="8"/>
      <c r="CZ2" s="8"/>
    </row>
    <row r="3" spans="4:104" s="21" customFormat="1" ht="17.25" customHeight="1">
      <c r="D3" s="1"/>
      <c r="E3" s="16"/>
      <c r="F3" s="17"/>
      <c r="G3" s="17"/>
      <c r="H3" s="17"/>
      <c r="I3" s="17"/>
      <c r="J3" s="17"/>
      <c r="K3" s="17"/>
      <c r="L3" s="17"/>
      <c r="M3" s="17"/>
      <c r="N3" s="17"/>
      <c r="O3" s="17"/>
      <c r="P3" s="17"/>
      <c r="Q3" s="17"/>
      <c r="R3" s="18"/>
      <c r="S3" s="17"/>
      <c r="T3" s="17"/>
      <c r="U3" s="19"/>
      <c r="V3" s="19"/>
      <c r="W3" s="19"/>
      <c r="X3" s="19"/>
      <c r="Y3" s="17"/>
      <c r="Z3" s="17"/>
      <c r="AA3" s="17"/>
      <c r="AB3" s="17"/>
      <c r="AC3" s="17"/>
      <c r="AD3" s="17"/>
      <c r="AE3" s="17"/>
      <c r="AF3" s="17"/>
      <c r="AG3" s="17"/>
      <c r="AH3" s="17"/>
      <c r="AI3" s="20"/>
      <c r="BX3" s="10"/>
    </row>
    <row r="4" spans="4:104" s="21" customFormat="1" ht="19.5" customHeight="1">
      <c r="D4" s="560" t="s">
        <v>0</v>
      </c>
      <c r="E4" s="560"/>
      <c r="F4" s="560"/>
      <c r="G4" s="560"/>
      <c r="H4" s="560"/>
      <c r="I4" s="560"/>
      <c r="J4" s="560"/>
      <c r="K4" s="560"/>
      <c r="L4" s="560"/>
      <c r="M4" s="560"/>
      <c r="N4" s="560"/>
      <c r="O4" s="560"/>
      <c r="P4" s="560"/>
      <c r="Q4" s="23"/>
      <c r="R4" s="24"/>
      <c r="S4" s="23"/>
      <c r="T4" s="23"/>
      <c r="U4" s="25"/>
      <c r="V4" s="25"/>
      <c r="W4" s="25"/>
      <c r="X4" s="25"/>
      <c r="Y4" s="23"/>
      <c r="Z4" s="23"/>
      <c r="AA4" s="23"/>
      <c r="AB4" s="23"/>
      <c r="AC4" s="23"/>
      <c r="AD4" s="23"/>
      <c r="AE4" s="23"/>
      <c r="AF4" s="23"/>
      <c r="AG4" s="23"/>
      <c r="AH4" s="23"/>
      <c r="AI4" s="20"/>
      <c r="BX4" s="10"/>
    </row>
    <row r="5" spans="4:104" s="21" customFormat="1" ht="19.5" customHeight="1">
      <c r="D5" s="560" t="s">
        <v>1</v>
      </c>
      <c r="E5" s="560"/>
      <c r="F5" s="560"/>
      <c r="G5" s="560"/>
      <c r="H5" s="560"/>
      <c r="I5" s="560"/>
      <c r="J5" s="560"/>
      <c r="K5" s="560"/>
      <c r="L5" s="560"/>
      <c r="M5" s="560"/>
      <c r="N5" s="560"/>
      <c r="O5" s="560"/>
      <c r="P5" s="560"/>
      <c r="Q5" s="23"/>
      <c r="R5" s="24"/>
      <c r="S5" s="23"/>
      <c r="T5" s="23"/>
      <c r="U5" s="25"/>
      <c r="V5" s="25"/>
      <c r="W5" s="25"/>
      <c r="X5" s="25"/>
      <c r="Y5" s="23"/>
      <c r="Z5" s="23"/>
      <c r="AA5" s="23"/>
      <c r="AB5" s="23"/>
      <c r="AC5" s="23"/>
      <c r="AD5" s="23"/>
      <c r="AE5" s="23"/>
      <c r="AF5" s="23"/>
      <c r="AG5" s="23"/>
      <c r="AH5" s="23"/>
      <c r="AI5" s="20"/>
      <c r="BX5" s="10"/>
    </row>
    <row r="6" spans="4:104" s="21" customFormat="1" ht="19.5" customHeight="1">
      <c r="D6" s="560" t="s">
        <v>2</v>
      </c>
      <c r="E6" s="560"/>
      <c r="F6" s="560"/>
      <c r="G6" s="560"/>
      <c r="H6" s="560"/>
      <c r="I6" s="560"/>
      <c r="J6" s="560"/>
      <c r="K6" s="560"/>
      <c r="L6" s="560"/>
      <c r="M6" s="560"/>
      <c r="N6" s="560"/>
      <c r="O6" s="560"/>
      <c r="P6" s="560"/>
      <c r="Q6" s="23"/>
      <c r="R6" s="24"/>
      <c r="S6" s="23"/>
      <c r="T6" s="23"/>
      <c r="U6" s="25"/>
      <c r="V6" s="25"/>
      <c r="W6" s="25"/>
      <c r="X6" s="25"/>
      <c r="Y6" s="23"/>
      <c r="Z6" s="23"/>
      <c r="AA6" s="23"/>
      <c r="AB6" s="23"/>
      <c r="AC6" s="23"/>
      <c r="AD6" s="23"/>
      <c r="AE6" s="23"/>
      <c r="AF6" s="23"/>
      <c r="AG6" s="23"/>
      <c r="AH6" s="23"/>
      <c r="AI6" s="20"/>
      <c r="BX6" s="10"/>
    </row>
    <row r="7" spans="4:104" s="21" customFormat="1" ht="19.5" customHeight="1">
      <c r="D7" s="560" t="s">
        <v>3</v>
      </c>
      <c r="E7" s="560"/>
      <c r="F7" s="560"/>
      <c r="G7" s="560"/>
      <c r="H7" s="560"/>
      <c r="I7" s="560"/>
      <c r="J7" s="560"/>
      <c r="K7" s="560"/>
      <c r="L7" s="560"/>
      <c r="M7" s="560"/>
      <c r="N7" s="560"/>
      <c r="O7" s="560"/>
      <c r="P7" s="560"/>
      <c r="Q7" s="23"/>
      <c r="R7" s="24"/>
      <c r="S7" s="23"/>
      <c r="T7" s="23"/>
      <c r="U7" s="25"/>
      <c r="V7" s="25"/>
      <c r="W7" s="25"/>
      <c r="X7" s="25"/>
      <c r="Y7" s="23"/>
      <c r="Z7" s="23"/>
      <c r="AA7" s="23"/>
      <c r="AB7" s="23"/>
      <c r="AC7" s="23"/>
      <c r="AD7" s="23"/>
      <c r="AE7" s="23"/>
      <c r="AF7" s="23"/>
      <c r="AG7" s="23"/>
      <c r="AH7" s="23"/>
      <c r="AI7" s="20"/>
      <c r="BX7" s="10"/>
    </row>
    <row r="8" spans="4:104" s="21" customFormat="1" ht="19.5" customHeight="1">
      <c r="D8" s="22"/>
      <c r="E8" s="22"/>
      <c r="F8" s="22"/>
      <c r="G8" s="22"/>
      <c r="H8" s="22"/>
      <c r="I8" s="22"/>
      <c r="J8" s="22"/>
      <c r="K8" s="22"/>
      <c r="L8" s="22"/>
      <c r="M8" s="22"/>
      <c r="N8" s="22"/>
      <c r="O8" s="22"/>
      <c r="P8" s="22"/>
      <c r="Q8" s="23"/>
      <c r="R8" s="24"/>
      <c r="S8" s="23"/>
      <c r="T8" s="23"/>
      <c r="U8" s="25"/>
      <c r="V8" s="25"/>
      <c r="W8" s="25"/>
      <c r="X8" s="25"/>
      <c r="Y8" s="23"/>
      <c r="Z8" s="23"/>
      <c r="AA8" s="23"/>
      <c r="AB8" s="23"/>
      <c r="AC8" s="23"/>
      <c r="AD8" s="23"/>
      <c r="AE8" s="23"/>
      <c r="AF8" s="23"/>
      <c r="AG8" s="23"/>
      <c r="AH8" s="23"/>
      <c r="AI8" s="20"/>
      <c r="BX8" s="10"/>
    </row>
    <row r="9" spans="4:104" s="21" customFormat="1" ht="19.5" customHeight="1">
      <c r="D9" s="22"/>
      <c r="E9" s="22"/>
      <c r="F9" s="22"/>
      <c r="G9" s="22"/>
      <c r="H9" s="22"/>
      <c r="I9" s="22"/>
      <c r="J9" s="22"/>
      <c r="K9" s="22"/>
      <c r="L9" s="22"/>
      <c r="M9" s="22"/>
      <c r="N9" s="22"/>
      <c r="O9" s="22"/>
      <c r="P9" s="22"/>
      <c r="Q9" s="23"/>
      <c r="R9" s="24"/>
      <c r="S9" s="23"/>
      <c r="T9" s="23"/>
      <c r="U9" s="25"/>
      <c r="V9" s="25"/>
      <c r="W9" s="25"/>
      <c r="X9" s="25"/>
      <c r="Y9" s="23"/>
      <c r="Z9" s="23"/>
      <c r="AA9" s="23"/>
      <c r="AB9" s="23"/>
      <c r="AC9" s="23"/>
      <c r="AD9" s="23"/>
      <c r="AE9" s="23"/>
      <c r="AF9" s="23"/>
      <c r="AG9" s="23"/>
      <c r="AH9" s="23"/>
      <c r="AI9" s="20"/>
      <c r="BX9" s="10"/>
    </row>
    <row r="10" spans="4:104" s="21" customFormat="1" ht="19.5" customHeight="1">
      <c r="D10" s="22"/>
      <c r="E10" s="22"/>
      <c r="F10" s="22"/>
      <c r="G10" s="22"/>
      <c r="H10" s="22"/>
      <c r="I10" s="22"/>
      <c r="J10" s="22"/>
      <c r="K10" s="22"/>
      <c r="L10" s="22"/>
      <c r="M10" s="22"/>
      <c r="N10" s="22"/>
      <c r="O10" s="22"/>
      <c r="P10" s="22"/>
      <c r="Q10" s="23"/>
      <c r="R10" s="24"/>
      <c r="S10" s="23"/>
      <c r="T10" s="23"/>
      <c r="U10" s="25"/>
      <c r="V10" s="25"/>
      <c r="W10" s="25"/>
      <c r="X10" s="25"/>
      <c r="Y10" s="23"/>
      <c r="Z10" s="23"/>
      <c r="AA10" s="23"/>
      <c r="AB10" s="23"/>
      <c r="AC10" s="23"/>
      <c r="AD10" s="23"/>
      <c r="AE10" s="23"/>
      <c r="AF10" s="23"/>
      <c r="AG10" s="23"/>
      <c r="AH10" s="23"/>
      <c r="AI10" s="20"/>
      <c r="BX10" s="10"/>
    </row>
    <row r="11" spans="4:104" s="21" customFormat="1" ht="19.5" customHeight="1">
      <c r="D11" s="22"/>
      <c r="E11" s="22"/>
      <c r="F11" s="22"/>
      <c r="G11" s="22"/>
      <c r="H11" s="22"/>
      <c r="I11" s="22"/>
      <c r="J11" s="22"/>
      <c r="K11" s="22"/>
      <c r="L11" s="22"/>
      <c r="M11" s="22"/>
      <c r="N11" s="22"/>
      <c r="O11" s="22"/>
      <c r="P11" s="22"/>
      <c r="Q11" s="23"/>
      <c r="R11" s="24"/>
      <c r="S11" s="23"/>
      <c r="T11" s="23"/>
      <c r="U11" s="25"/>
      <c r="V11" s="25"/>
      <c r="W11" s="25"/>
      <c r="X11" s="25"/>
      <c r="Y11" s="23"/>
      <c r="Z11" s="23"/>
      <c r="AA11" s="23"/>
      <c r="AB11" s="23"/>
      <c r="AC11" s="23"/>
      <c r="AD11" s="23"/>
      <c r="AE11" s="23"/>
      <c r="AF11" s="23"/>
      <c r="AG11" s="23"/>
      <c r="AH11" s="23"/>
      <c r="AI11" s="20"/>
      <c r="BX11" s="10"/>
    </row>
    <row r="12" spans="4:104" ht="15.75" customHeight="1">
      <c r="D12" s="26" t="s">
        <v>4</v>
      </c>
      <c r="E12" s="27"/>
      <c r="F12" s="27"/>
      <c r="G12" s="27"/>
      <c r="H12" s="27"/>
      <c r="I12" s="27"/>
      <c r="J12" s="27"/>
      <c r="K12" s="27"/>
      <c r="L12" s="27"/>
      <c r="M12" s="27"/>
      <c r="N12" s="27"/>
      <c r="O12" s="27"/>
      <c r="P12" s="28" t="s">
        <v>5</v>
      </c>
      <c r="Q12" s="29"/>
      <c r="R12" s="30"/>
      <c r="S12" s="29"/>
      <c r="T12" s="29"/>
      <c r="U12" s="31"/>
      <c r="V12" s="31"/>
      <c r="W12" s="31"/>
      <c r="X12" s="31"/>
      <c r="Y12" s="29"/>
      <c r="Z12" s="29"/>
      <c r="AA12" s="29"/>
      <c r="AB12" s="29"/>
      <c r="AC12" s="29"/>
      <c r="AD12" s="29"/>
      <c r="AE12" s="29"/>
      <c r="AF12" s="29"/>
      <c r="AG12" s="29"/>
      <c r="AH12" s="29"/>
      <c r="AI12" s="32"/>
      <c r="AJ12" s="8"/>
      <c r="AK12" s="8"/>
      <c r="AL12" s="8"/>
      <c r="AM12" s="8"/>
      <c r="AN12" s="8"/>
      <c r="AO12" s="9"/>
      <c r="AP12" s="9"/>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c r="BQ12" s="8"/>
      <c r="BR12" s="8"/>
      <c r="BS12" s="8"/>
      <c r="BT12" s="8"/>
      <c r="BU12" s="8"/>
      <c r="BV12" s="8"/>
      <c r="BW12" s="8"/>
      <c r="BY12" s="8"/>
      <c r="BZ12" s="8"/>
      <c r="CA12" s="8"/>
      <c r="CB12" s="8"/>
      <c r="CC12" s="8"/>
      <c r="CD12" s="8"/>
      <c r="CE12" s="8"/>
      <c r="CF12" s="8"/>
      <c r="CG12" s="8"/>
      <c r="CH12" s="8"/>
      <c r="CI12" s="8"/>
      <c r="CJ12" s="8"/>
      <c r="CK12" s="8"/>
      <c r="CL12" s="8"/>
      <c r="CM12" s="8"/>
      <c r="CN12" s="8"/>
      <c r="CO12" s="8"/>
      <c r="CP12" s="8"/>
      <c r="CQ12" s="8"/>
      <c r="CR12" s="8"/>
      <c r="CS12" s="8"/>
      <c r="CT12" s="8"/>
      <c r="CU12" s="8"/>
      <c r="CV12" s="8"/>
      <c r="CW12" s="8"/>
      <c r="CX12" s="8"/>
      <c r="CY12" s="8"/>
      <c r="CZ12" s="8"/>
    </row>
    <row r="13" spans="4:104" ht="9" customHeight="1">
      <c r="D13" s="2"/>
      <c r="E13" s="27"/>
      <c r="F13" s="27"/>
      <c r="G13" s="27"/>
      <c r="H13" s="27"/>
      <c r="I13" s="27"/>
      <c r="J13" s="27"/>
      <c r="K13" s="27"/>
      <c r="L13" s="27"/>
      <c r="M13" s="27"/>
      <c r="N13" s="27"/>
      <c r="O13" s="27"/>
      <c r="P13" s="33"/>
      <c r="Q13" s="33"/>
      <c r="R13" s="34"/>
      <c r="S13" s="33"/>
      <c r="T13" s="33"/>
      <c r="U13" s="35"/>
      <c r="V13" s="35"/>
      <c r="W13" s="35"/>
      <c r="X13" s="35"/>
      <c r="Y13" s="33"/>
      <c r="Z13" s="33"/>
      <c r="AA13" s="33"/>
      <c r="AB13" s="33"/>
      <c r="AC13" s="33"/>
      <c r="AD13" s="33"/>
      <c r="AE13" s="33"/>
      <c r="AF13" s="33"/>
      <c r="AG13" s="33"/>
      <c r="AH13" s="33"/>
      <c r="AI13" s="32"/>
      <c r="AJ13" s="8"/>
      <c r="AK13" s="8"/>
      <c r="AL13" s="8"/>
      <c r="AM13" s="8"/>
      <c r="AN13" s="8"/>
      <c r="AO13" s="9"/>
      <c r="AP13" s="9"/>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c r="BQ13" s="8"/>
      <c r="BR13" s="8"/>
      <c r="BS13" s="8"/>
      <c r="BT13" s="8"/>
      <c r="BU13" s="8"/>
      <c r="BV13" s="8"/>
      <c r="BW13" s="8"/>
      <c r="BY13" s="8"/>
      <c r="BZ13" s="8"/>
      <c r="CA13" s="8"/>
      <c r="CB13" s="8"/>
      <c r="CC13" s="8"/>
      <c r="CD13" s="8"/>
      <c r="CE13" s="8"/>
      <c r="CF13" s="8"/>
      <c r="CG13" s="8"/>
      <c r="CH13" s="8"/>
      <c r="CI13" s="8"/>
      <c r="CJ13" s="8"/>
      <c r="CK13" s="8"/>
      <c r="CL13" s="8"/>
      <c r="CM13" s="8"/>
      <c r="CN13" s="8"/>
      <c r="CO13" s="8"/>
      <c r="CP13" s="8"/>
      <c r="CQ13" s="8"/>
      <c r="CR13" s="8"/>
      <c r="CS13" s="8"/>
      <c r="CT13" s="8"/>
      <c r="CU13" s="8"/>
      <c r="CV13" s="8"/>
      <c r="CW13" s="8"/>
      <c r="CX13" s="8"/>
      <c r="CY13" s="8"/>
      <c r="CZ13" s="8"/>
    </row>
    <row r="14" spans="4:104" ht="17.100000000000001" customHeight="1">
      <c r="D14" s="561" t="s">
        <v>6</v>
      </c>
      <c r="E14" s="564" t="s">
        <v>7</v>
      </c>
      <c r="F14" s="567" t="s">
        <v>8</v>
      </c>
      <c r="G14" s="568"/>
      <c r="H14" s="568"/>
      <c r="I14" s="568"/>
      <c r="J14" s="568"/>
      <c r="K14" s="569"/>
      <c r="L14" s="570" t="s">
        <v>9</v>
      </c>
      <c r="M14" s="571"/>
      <c r="N14" s="571"/>
      <c r="O14" s="572"/>
      <c r="P14" s="573"/>
      <c r="Q14" s="36"/>
      <c r="R14" s="37" t="s">
        <v>10</v>
      </c>
      <c r="S14" s="38" t="s">
        <v>9</v>
      </c>
      <c r="T14" s="36"/>
      <c r="U14" s="39"/>
      <c r="V14" s="39"/>
      <c r="W14" s="39"/>
      <c r="X14" s="39"/>
      <c r="Y14" s="575" t="s">
        <v>11</v>
      </c>
      <c r="Z14" s="575"/>
      <c r="AA14" s="36" t="s">
        <v>8</v>
      </c>
      <c r="AB14" s="36"/>
      <c r="AC14" s="36"/>
      <c r="AD14" s="36"/>
      <c r="AE14" s="36"/>
      <c r="AF14" s="36"/>
      <c r="AG14" s="36"/>
      <c r="AH14" s="36"/>
      <c r="AI14" s="40"/>
      <c r="AJ14" s="8"/>
      <c r="AK14" s="8"/>
      <c r="AL14" s="8"/>
      <c r="AM14" s="8"/>
      <c r="AN14" s="8"/>
      <c r="AO14" s="9" t="s">
        <v>12</v>
      </c>
      <c r="AP14" s="9" t="s">
        <v>13</v>
      </c>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c r="BQ14" s="8"/>
      <c r="BR14" s="8"/>
      <c r="BS14" s="8"/>
      <c r="BT14" s="8"/>
      <c r="BU14" s="8"/>
      <c r="BV14" s="8"/>
      <c r="BW14" s="8"/>
      <c r="BY14" s="8"/>
      <c r="BZ14" s="8"/>
      <c r="CA14" s="8"/>
      <c r="CB14" s="567" t="s">
        <v>8</v>
      </c>
      <c r="CC14" s="568"/>
      <c r="CD14" s="568"/>
      <c r="CE14" s="568"/>
      <c r="CF14" s="568"/>
      <c r="CG14" s="574" t="s">
        <v>9</v>
      </c>
      <c r="CH14" s="574"/>
      <c r="CI14" s="574"/>
      <c r="CJ14" s="574"/>
      <c r="CK14" s="574"/>
      <c r="CL14" s="8"/>
      <c r="CM14" s="576"/>
      <c r="CN14" s="576"/>
      <c r="CO14" s="576"/>
      <c r="CP14" s="576"/>
      <c r="CQ14" s="576"/>
      <c r="CR14" s="576"/>
      <c r="CS14" s="576"/>
      <c r="CT14" s="576"/>
      <c r="CU14" s="576"/>
      <c r="CV14" s="576"/>
      <c r="CW14" s="8"/>
      <c r="CX14" s="8"/>
      <c r="CY14" s="8"/>
      <c r="CZ14" s="8"/>
    </row>
    <row r="15" spans="4:104" ht="17.100000000000001" customHeight="1">
      <c r="D15" s="562"/>
      <c r="E15" s="565"/>
      <c r="F15" s="574" t="s">
        <v>14</v>
      </c>
      <c r="G15" s="574"/>
      <c r="H15" s="574"/>
      <c r="I15" s="567" t="s">
        <v>15</v>
      </c>
      <c r="J15" s="568"/>
      <c r="K15" s="569"/>
      <c r="L15" s="574" t="s">
        <v>14</v>
      </c>
      <c r="M15" s="574"/>
      <c r="N15" s="574"/>
      <c r="O15" s="567" t="s">
        <v>15</v>
      </c>
      <c r="P15" s="569"/>
      <c r="Q15" s="41"/>
      <c r="R15" s="574" t="s">
        <v>16</v>
      </c>
      <c r="S15" s="574"/>
      <c r="T15" s="41"/>
      <c r="U15" s="39"/>
      <c r="V15" s="39"/>
      <c r="W15" s="39"/>
      <c r="X15" s="39"/>
      <c r="Y15" s="577" t="s">
        <v>16</v>
      </c>
      <c r="Z15" s="577"/>
      <c r="AA15" s="567" t="s">
        <v>17</v>
      </c>
      <c r="AB15" s="568"/>
      <c r="AC15" s="41"/>
      <c r="AD15" s="41"/>
      <c r="AE15" s="41"/>
      <c r="AF15" s="41"/>
      <c r="AG15" s="41"/>
      <c r="AH15" s="41"/>
      <c r="AI15" s="40" t="s">
        <v>15</v>
      </c>
      <c r="AJ15" s="8"/>
      <c r="AK15" s="8"/>
      <c r="AL15" s="578" t="s">
        <v>18</v>
      </c>
      <c r="AM15" s="578"/>
      <c r="AN15" s="8"/>
      <c r="AO15" s="578" t="s">
        <v>11</v>
      </c>
      <c r="AP15" s="57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c r="BQ15" s="8"/>
      <c r="BR15" s="8"/>
      <c r="BS15" s="8"/>
      <c r="BT15" s="8"/>
      <c r="BU15" s="8"/>
      <c r="BV15" s="8"/>
      <c r="BW15" s="8"/>
      <c r="BY15" s="8"/>
      <c r="BZ15" s="8"/>
      <c r="CA15" s="8"/>
      <c r="CB15" s="567" t="s">
        <v>14</v>
      </c>
      <c r="CC15" s="568"/>
      <c r="CD15" s="569"/>
      <c r="CE15" s="567" t="s">
        <v>15</v>
      </c>
      <c r="CF15" s="569"/>
      <c r="CG15" s="567" t="s">
        <v>14</v>
      </c>
      <c r="CH15" s="568"/>
      <c r="CI15" s="569"/>
      <c r="CJ15" s="568" t="s">
        <v>15</v>
      </c>
      <c r="CK15" s="569"/>
      <c r="CL15" s="8"/>
      <c r="CM15" s="576"/>
      <c r="CN15" s="576"/>
      <c r="CO15" s="576"/>
      <c r="CP15" s="576"/>
      <c r="CQ15" s="576"/>
      <c r="CR15" s="576"/>
      <c r="CS15" s="576"/>
      <c r="CT15" s="576"/>
      <c r="CU15" s="576"/>
      <c r="CV15" s="576"/>
      <c r="CW15" s="8"/>
      <c r="CX15" s="8"/>
      <c r="CY15" s="8"/>
      <c r="CZ15" s="8"/>
    </row>
    <row r="16" spans="4:104" ht="17.100000000000001" customHeight="1">
      <c r="D16" s="562"/>
      <c r="E16" s="565"/>
      <c r="F16" s="42">
        <v>46112</v>
      </c>
      <c r="G16" s="42">
        <v>46022</v>
      </c>
      <c r="H16" s="42">
        <v>45747</v>
      </c>
      <c r="I16" s="42">
        <f>F16</f>
        <v>46112</v>
      </c>
      <c r="J16" s="43">
        <v>45747</v>
      </c>
      <c r="K16" s="43">
        <v>45016</v>
      </c>
      <c r="L16" s="42">
        <f>F16</f>
        <v>46112</v>
      </c>
      <c r="M16" s="42">
        <f>G16</f>
        <v>46022</v>
      </c>
      <c r="N16" s="42">
        <f>H16</f>
        <v>45747</v>
      </c>
      <c r="O16" s="42">
        <f>L16</f>
        <v>46112</v>
      </c>
      <c r="P16" s="43">
        <v>45747</v>
      </c>
      <c r="Q16" s="44"/>
      <c r="R16" s="45">
        <v>45291</v>
      </c>
      <c r="S16" s="45">
        <v>45657</v>
      </c>
      <c r="T16" s="44"/>
      <c r="U16" s="46"/>
      <c r="V16" s="46"/>
      <c r="W16" s="46"/>
      <c r="X16" s="46"/>
      <c r="Y16" s="47" t="e">
        <f>#REF!</f>
        <v>#REF!</v>
      </c>
      <c r="Z16" s="43" t="e">
        <f>#REF!</f>
        <v>#REF!</v>
      </c>
      <c r="AA16" s="48">
        <v>45291</v>
      </c>
      <c r="AB16" s="48">
        <v>44926</v>
      </c>
      <c r="AC16" s="579" t="s">
        <v>19</v>
      </c>
      <c r="AD16" s="580"/>
      <c r="AE16" s="580"/>
      <c r="AF16" s="44"/>
      <c r="AG16" s="44"/>
      <c r="AH16" s="44"/>
      <c r="AI16" s="50">
        <v>45016</v>
      </c>
      <c r="AJ16" s="8" t="s">
        <v>20</v>
      </c>
      <c r="AK16" s="8" t="s">
        <v>21</v>
      </c>
      <c r="AL16" s="51">
        <v>44561</v>
      </c>
      <c r="AM16" s="51">
        <v>44561</v>
      </c>
      <c r="AN16" s="8"/>
      <c r="AO16" s="52">
        <v>44469</v>
      </c>
      <c r="AP16" s="52">
        <v>44377</v>
      </c>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c r="BQ16" s="8"/>
      <c r="BR16" s="8"/>
      <c r="BS16" s="8"/>
      <c r="BT16" s="8"/>
      <c r="BU16" s="8"/>
      <c r="BV16" s="8"/>
      <c r="BW16" s="8"/>
      <c r="BY16" s="8"/>
      <c r="BZ16" s="8" t="s">
        <v>22</v>
      </c>
      <c r="CA16" s="8"/>
      <c r="CB16" s="53">
        <v>44651</v>
      </c>
      <c r="CC16" s="53">
        <v>44561</v>
      </c>
      <c r="CD16" s="53">
        <v>44286</v>
      </c>
      <c r="CE16" s="53">
        <v>44651</v>
      </c>
      <c r="CF16" s="53">
        <v>44286</v>
      </c>
      <c r="CG16" s="53">
        <f>CB16</f>
        <v>44651</v>
      </c>
      <c r="CH16" s="53">
        <f>CC16</f>
        <v>44561</v>
      </c>
      <c r="CI16" s="53">
        <f>CD16</f>
        <v>44286</v>
      </c>
      <c r="CJ16" s="53">
        <f>CE16</f>
        <v>44651</v>
      </c>
      <c r="CK16" s="53">
        <f>CF16</f>
        <v>44286</v>
      </c>
      <c r="CL16" s="8"/>
      <c r="CM16" s="54"/>
      <c r="CN16" s="54"/>
      <c r="CO16" s="54"/>
      <c r="CP16" s="54"/>
      <c r="CQ16" s="54"/>
      <c r="CR16" s="8" t="s">
        <v>23</v>
      </c>
      <c r="CS16" s="54"/>
      <c r="CT16" s="54"/>
      <c r="CU16" s="54"/>
      <c r="CV16" s="54"/>
      <c r="CW16" s="8"/>
      <c r="CX16" s="8"/>
      <c r="CY16" s="55">
        <v>46022</v>
      </c>
      <c r="CZ16" s="42">
        <v>46022</v>
      </c>
    </row>
    <row r="17" spans="2:105" ht="45" customHeight="1">
      <c r="D17" s="563"/>
      <c r="E17" s="566"/>
      <c r="F17" s="56" t="s">
        <v>297</v>
      </c>
      <c r="G17" s="56" t="s">
        <v>26</v>
      </c>
      <c r="H17" s="56" t="s">
        <v>297</v>
      </c>
      <c r="I17" s="57" t="s">
        <v>25</v>
      </c>
      <c r="J17" s="57" t="s">
        <v>25</v>
      </c>
      <c r="K17" s="57" t="s">
        <v>24</v>
      </c>
      <c r="L17" s="56" t="s">
        <v>297</v>
      </c>
      <c r="M17" s="56" t="s">
        <v>26</v>
      </c>
      <c r="N17" s="56" t="s">
        <v>297</v>
      </c>
      <c r="O17" s="57" t="s">
        <v>25</v>
      </c>
      <c r="P17" s="57" t="s">
        <v>25</v>
      </c>
      <c r="Q17" s="58"/>
      <c r="R17" s="59" t="s">
        <v>26</v>
      </c>
      <c r="S17" s="49" t="s">
        <v>26</v>
      </c>
      <c r="T17" s="58"/>
      <c r="U17" s="60"/>
      <c r="V17" s="60"/>
      <c r="W17" s="60"/>
      <c r="X17" s="60"/>
      <c r="Y17" s="57" t="s">
        <v>25</v>
      </c>
      <c r="Z17" s="57" t="s">
        <v>27</v>
      </c>
      <c r="AA17" s="56" t="s">
        <v>28</v>
      </c>
      <c r="AB17" s="57" t="s">
        <v>27</v>
      </c>
      <c r="AC17" s="58" t="s">
        <v>29</v>
      </c>
      <c r="AD17" s="58" t="s">
        <v>30</v>
      </c>
      <c r="AE17" s="58" t="s">
        <v>31</v>
      </c>
      <c r="AF17" s="58" t="s">
        <v>32</v>
      </c>
      <c r="AG17" s="58" t="s">
        <v>33</v>
      </c>
      <c r="AH17" s="61" t="e">
        <f>(O20-#REF!)/#REF!</f>
        <v>#REF!</v>
      </c>
      <c r="AI17" s="62" t="s">
        <v>34</v>
      </c>
      <c r="AJ17" s="8" t="s">
        <v>35</v>
      </c>
      <c r="AK17" s="8" t="s">
        <v>35</v>
      </c>
      <c r="AL17" s="63" t="s">
        <v>8</v>
      </c>
      <c r="AM17" s="63" t="s">
        <v>11</v>
      </c>
      <c r="AN17" s="8"/>
      <c r="AO17" s="64" t="s">
        <v>36</v>
      </c>
      <c r="AP17" s="64" t="s">
        <v>36</v>
      </c>
      <c r="AQ17" s="8"/>
      <c r="AR17" s="8"/>
      <c r="AS17" s="8"/>
      <c r="AT17" s="8"/>
      <c r="AU17" s="8"/>
      <c r="AV17" s="8"/>
      <c r="AW17" s="8"/>
      <c r="AX17" s="8"/>
      <c r="AY17" s="8"/>
      <c r="AZ17" s="8"/>
      <c r="BA17" s="8"/>
      <c r="BB17" s="65" t="s">
        <v>37</v>
      </c>
      <c r="BM17" s="65" t="s">
        <v>38</v>
      </c>
      <c r="BP17" s="67" t="e">
        <f>SUM(BM20:BV78)</f>
        <v>#REF!</v>
      </c>
      <c r="BZ17" s="66" t="s">
        <v>35</v>
      </c>
      <c r="CB17" s="68" t="s">
        <v>39</v>
      </c>
      <c r="CC17" s="68" t="s">
        <v>36</v>
      </c>
      <c r="CD17" s="68" t="s">
        <v>39</v>
      </c>
      <c r="CE17" s="68" t="s">
        <v>34</v>
      </c>
      <c r="CF17" s="68" t="s">
        <v>34</v>
      </c>
      <c r="CG17" s="68" t="s">
        <v>40</v>
      </c>
      <c r="CH17" s="68" t="s">
        <v>36</v>
      </c>
      <c r="CI17" s="68" t="s">
        <v>40</v>
      </c>
      <c r="CJ17" s="68" t="s">
        <v>34</v>
      </c>
      <c r="CK17" s="68" t="s">
        <v>34</v>
      </c>
      <c r="CM17" s="69"/>
      <c r="CN17" s="69"/>
      <c r="CO17" s="69"/>
      <c r="CP17" s="69"/>
      <c r="CQ17" s="69"/>
      <c r="CR17" s="69" t="s">
        <v>35</v>
      </c>
      <c r="CS17" s="69"/>
      <c r="CT17" s="69"/>
      <c r="CU17" s="69"/>
      <c r="CV17" s="69"/>
      <c r="CY17" s="57" t="s">
        <v>26</v>
      </c>
      <c r="CZ17" s="57" t="s">
        <v>26</v>
      </c>
    </row>
    <row r="18" spans="2:105" ht="9" customHeight="1">
      <c r="D18" s="70"/>
      <c r="E18" s="71"/>
      <c r="F18" s="72"/>
      <c r="G18" s="72"/>
      <c r="H18" s="72"/>
      <c r="I18" s="72"/>
      <c r="J18" s="72"/>
      <c r="K18" s="72"/>
      <c r="L18" s="72"/>
      <c r="M18" s="72"/>
      <c r="N18" s="72"/>
      <c r="O18" s="72"/>
      <c r="P18" s="73"/>
      <c r="Q18" s="74"/>
      <c r="R18" s="75"/>
      <c r="S18" s="74"/>
      <c r="T18" s="74"/>
      <c r="U18" s="76"/>
      <c r="V18" s="76"/>
      <c r="W18" s="76"/>
      <c r="X18" s="76"/>
      <c r="Y18" s="73"/>
      <c r="Z18" s="77"/>
      <c r="AA18" s="72"/>
      <c r="AB18" s="72"/>
      <c r="AC18" s="74"/>
      <c r="AD18" s="74"/>
      <c r="AE18" s="74"/>
      <c r="AF18" s="74"/>
      <c r="AG18" s="74"/>
      <c r="AH18" s="61" t="e">
        <f>(O21-#REF!)/#REF!</f>
        <v>#REF!</v>
      </c>
      <c r="AI18" s="78"/>
      <c r="AO18" s="9"/>
      <c r="AP18" s="9"/>
      <c r="CY18" s="79"/>
      <c r="CZ18" s="72"/>
    </row>
    <row r="19" spans="2:105" ht="23.25" customHeight="1">
      <c r="D19" s="80">
        <v>1</v>
      </c>
      <c r="E19" s="81" t="s">
        <v>41</v>
      </c>
      <c r="F19" s="82"/>
      <c r="G19" s="82"/>
      <c r="H19" s="82"/>
      <c r="I19" s="82"/>
      <c r="J19" s="82"/>
      <c r="K19" s="82"/>
      <c r="L19" s="82"/>
      <c r="M19" s="82"/>
      <c r="N19" s="82"/>
      <c r="O19" s="82"/>
      <c r="P19" s="83"/>
      <c r="Q19" s="84"/>
      <c r="R19" s="85"/>
      <c r="S19" s="84"/>
      <c r="T19" s="84"/>
      <c r="U19" s="86"/>
      <c r="V19" s="86"/>
      <c r="W19" s="86"/>
      <c r="X19" s="86"/>
      <c r="Y19" s="83"/>
      <c r="Z19" s="87"/>
      <c r="AA19" s="82"/>
      <c r="AB19" s="82"/>
      <c r="AC19" s="84"/>
      <c r="AD19" s="84"/>
      <c r="AE19" s="84"/>
      <c r="AF19" s="84"/>
      <c r="AG19" s="84"/>
      <c r="AH19" s="61" t="e">
        <f>(O22-#REF!)/#REF!</f>
        <v>#REF!</v>
      </c>
      <c r="AI19" s="88"/>
      <c r="AO19" s="9"/>
      <c r="AP19" s="9"/>
      <c r="AT19" s="66" t="s">
        <v>42</v>
      </c>
      <c r="AU19" s="66" t="s">
        <v>43</v>
      </c>
      <c r="AV19" s="66" t="s">
        <v>44</v>
      </c>
      <c r="AW19" s="66" t="s">
        <v>45</v>
      </c>
      <c r="AX19" s="66" t="s">
        <v>42</v>
      </c>
      <c r="AY19" s="66" t="s">
        <v>43</v>
      </c>
      <c r="AZ19" s="66" t="s">
        <v>44</v>
      </c>
      <c r="BA19" s="66" t="s">
        <v>45</v>
      </c>
      <c r="CY19" s="89"/>
      <c r="CZ19" s="82"/>
    </row>
    <row r="20" spans="2:105" ht="21">
      <c r="D20" s="80"/>
      <c r="E20" s="90" t="s">
        <v>295</v>
      </c>
      <c r="F20" s="91">
        <f>I20-CY20</f>
        <v>10527</v>
      </c>
      <c r="G20" s="91">
        <v>10119</v>
      </c>
      <c r="H20" s="91">
        <v>7586.9303699999982</v>
      </c>
      <c r="I20" s="91">
        <v>37745</v>
      </c>
      <c r="J20" s="91">
        <v>33188</v>
      </c>
      <c r="K20" s="91">
        <v>29697</v>
      </c>
      <c r="L20" s="91">
        <f>O20-CZ20</f>
        <v>13322</v>
      </c>
      <c r="M20" s="91">
        <v>13137</v>
      </c>
      <c r="N20" s="91">
        <v>9304</v>
      </c>
      <c r="O20" s="91">
        <v>48200</v>
      </c>
      <c r="P20" s="91">
        <v>42241</v>
      </c>
      <c r="Q20" s="92"/>
      <c r="R20" s="93">
        <v>25601.069630000002</v>
      </c>
      <c r="S20" s="92">
        <v>32937</v>
      </c>
      <c r="T20" s="94" t="e">
        <f>(#REF!-L20)/#REF!</f>
        <v>#REF!</v>
      </c>
      <c r="U20" s="95">
        <f t="shared" ref="U20:U52" si="0">L20+N20-O20</f>
        <v>-25574</v>
      </c>
      <c r="V20" s="95">
        <v>8490</v>
      </c>
      <c r="W20" s="95" t="e">
        <f>#REF!+V20</f>
        <v>#REF!</v>
      </c>
      <c r="X20" s="95" t="e">
        <f>#REF!-W20</f>
        <v>#REF!</v>
      </c>
      <c r="Y20" s="91">
        <v>30806</v>
      </c>
      <c r="Z20" s="91">
        <v>28958</v>
      </c>
      <c r="AA20" s="91">
        <v>24014</v>
      </c>
      <c r="AB20" s="91">
        <v>22617</v>
      </c>
      <c r="AC20" s="92">
        <v>15106</v>
      </c>
      <c r="AD20" s="92">
        <v>7268</v>
      </c>
      <c r="AE20" s="92">
        <v>14824</v>
      </c>
      <c r="AF20" s="92">
        <v>6886</v>
      </c>
      <c r="AG20" s="92">
        <v>8490</v>
      </c>
      <c r="AH20" s="61" t="e">
        <f>(O23-#REF!)/#REF!</f>
        <v>#REF!</v>
      </c>
      <c r="AI20" s="96">
        <v>39592</v>
      </c>
      <c r="AJ20" s="67">
        <v>6821</v>
      </c>
      <c r="AK20" s="67">
        <v>9001.8943099999997</v>
      </c>
      <c r="AL20" s="67">
        <v>4872.2260130000004</v>
      </c>
      <c r="AM20" s="67">
        <v>10427.338239999999</v>
      </c>
      <c r="AN20" s="67"/>
      <c r="AO20" s="97">
        <v>2585.9659799999999</v>
      </c>
      <c r="AP20" s="97">
        <v>2716.1438899999998</v>
      </c>
      <c r="AR20" s="67"/>
      <c r="AS20" s="67"/>
      <c r="AT20" s="67">
        <v>10427.08324</v>
      </c>
      <c r="AU20" s="67">
        <v>5124.9733699999997</v>
      </c>
      <c r="AV20" s="67">
        <v>4872.2260130000004</v>
      </c>
      <c r="AW20" s="67">
        <v>3541.3250088999998</v>
      </c>
      <c r="AX20" s="67">
        <f t="shared" ref="AX20:AX31" si="1">Z20-AT20</f>
        <v>18530.91676</v>
      </c>
      <c r="AY20" s="67" t="e">
        <f>#REF!-AU20</f>
        <v>#REF!</v>
      </c>
      <c r="AZ20" s="67" t="e">
        <f>#REF!-AV20</f>
        <v>#REF!</v>
      </c>
      <c r="BA20" s="67" t="e">
        <f>AW20-#REF!</f>
        <v>#REF!</v>
      </c>
      <c r="BB20" s="98">
        <v>44.046517299999998</v>
      </c>
      <c r="BC20" s="98">
        <v>-7596.0611466</v>
      </c>
      <c r="BD20" s="98">
        <v>-725.844938799999</v>
      </c>
      <c r="BE20" s="98">
        <v>0</v>
      </c>
      <c r="BF20" s="98">
        <v>-540.26323000000002</v>
      </c>
      <c r="BG20" s="98">
        <v>-9258.6126100000001</v>
      </c>
      <c r="BH20" s="98">
        <v>-182.01262000000099</v>
      </c>
      <c r="BI20" s="98">
        <v>0</v>
      </c>
      <c r="BJ20" s="99">
        <v>50212.163399999998</v>
      </c>
      <c r="BK20" s="100">
        <v>61186.139690000004</v>
      </c>
      <c r="BL20" s="67"/>
      <c r="BM20" s="67" t="e">
        <f>BB20-#REF!</f>
        <v>#REF!</v>
      </c>
      <c r="BN20" s="67" t="e">
        <f>BC20-#REF!</f>
        <v>#REF!</v>
      </c>
      <c r="BO20" s="67" t="e">
        <f>BD20-#REF!</f>
        <v>#REF!</v>
      </c>
      <c r="BP20" s="67" t="e">
        <f>BE20-#REF!</f>
        <v>#REF!</v>
      </c>
      <c r="BQ20" s="67" t="e">
        <f>BF20-#REF!</f>
        <v>#REF!</v>
      </c>
      <c r="BR20" s="67">
        <f>BG20-Z20</f>
        <v>-38216.612609999996</v>
      </c>
      <c r="BS20" s="67">
        <f>BH20-Y20</f>
        <v>-30988.012620000001</v>
      </c>
      <c r="BT20" s="67" t="e">
        <f>BI20-#REF!</f>
        <v>#REF!</v>
      </c>
      <c r="BU20" s="67" t="e">
        <f>BJ20-#REF!</f>
        <v>#REF!</v>
      </c>
      <c r="BV20" s="67" t="e">
        <f>BK20-#REF!</f>
        <v>#REF!</v>
      </c>
      <c r="BW20" s="98"/>
      <c r="BX20" s="101"/>
      <c r="BZ20" s="67">
        <v>21257</v>
      </c>
      <c r="CA20" s="67"/>
      <c r="CB20" s="67" t="e">
        <f>ROUND(#REF!,0)</f>
        <v>#REF!</v>
      </c>
      <c r="CC20" s="67" t="e">
        <f>ROUND(#REF!,0)</f>
        <v>#REF!</v>
      </c>
      <c r="CD20" s="67" t="e">
        <f>ROUND(#REF!,0)</f>
        <v>#REF!</v>
      </c>
      <c r="CE20" s="67" t="e">
        <f>ROUND(#REF!,0)</f>
        <v>#REF!</v>
      </c>
      <c r="CF20" s="67" t="e">
        <f>ROUND(#REF!,0)</f>
        <v>#REF!</v>
      </c>
      <c r="CG20" s="67" t="e">
        <f>ROUND(#REF!,0)</f>
        <v>#REF!</v>
      </c>
      <c r="CH20" s="67">
        <f>ROUND(Y20,0)</f>
        <v>30806</v>
      </c>
      <c r="CI20" s="67" t="e">
        <f>ROUND(#REF!,0)</f>
        <v>#REF!</v>
      </c>
      <c r="CJ20" s="67">
        <f>ROUND(Z20,0)</f>
        <v>28958</v>
      </c>
      <c r="CK20" s="67" t="e">
        <f>ROUND(#REF!,0)</f>
        <v>#REF!</v>
      </c>
      <c r="CL20" s="67"/>
      <c r="CM20" s="67"/>
      <c r="CN20" s="67"/>
      <c r="CO20" s="67"/>
      <c r="CP20" s="67"/>
      <c r="CQ20" s="67"/>
      <c r="CR20" s="67">
        <v>30806</v>
      </c>
      <c r="CS20" s="67"/>
      <c r="CT20" s="67"/>
      <c r="CU20" s="67"/>
      <c r="CV20" s="67"/>
      <c r="CY20" s="91">
        <v>27218</v>
      </c>
      <c r="CZ20" s="102">
        <v>34878</v>
      </c>
      <c r="DA20" s="66">
        <v>7842.59</v>
      </c>
    </row>
    <row r="21" spans="2:105" ht="21">
      <c r="D21" s="80"/>
      <c r="E21" s="90" t="s">
        <v>47</v>
      </c>
      <c r="F21" s="91">
        <f>I21-CY21</f>
        <v>81</v>
      </c>
      <c r="G21" s="91">
        <v>37</v>
      </c>
      <c r="H21" s="91">
        <v>100.05256</v>
      </c>
      <c r="I21" s="91">
        <v>376</v>
      </c>
      <c r="J21" s="91">
        <v>161</v>
      </c>
      <c r="K21" s="91">
        <v>172</v>
      </c>
      <c r="L21" s="91">
        <f>O21-CZ21</f>
        <v>97</v>
      </c>
      <c r="M21" s="91">
        <v>51</v>
      </c>
      <c r="N21" s="91">
        <v>96</v>
      </c>
      <c r="O21" s="91">
        <v>438</v>
      </c>
      <c r="P21" s="91">
        <v>160</v>
      </c>
      <c r="Q21" s="92"/>
      <c r="R21" s="93">
        <v>60.94744</v>
      </c>
      <c r="S21" s="92">
        <v>64</v>
      </c>
      <c r="T21" s="92"/>
      <c r="U21" s="95">
        <f t="shared" si="0"/>
        <v>-245</v>
      </c>
      <c r="V21" s="103">
        <v>44</v>
      </c>
      <c r="W21" s="95" t="e">
        <f>#REF!+V21</f>
        <v>#REF!</v>
      </c>
      <c r="X21" s="95" t="e">
        <f>#REF!-W21</f>
        <v>#REF!</v>
      </c>
      <c r="Y21" s="91">
        <v>128</v>
      </c>
      <c r="Z21" s="91">
        <v>127</v>
      </c>
      <c r="AA21" s="91">
        <v>140</v>
      </c>
      <c r="AB21" s="91">
        <v>138</v>
      </c>
      <c r="AC21" s="92">
        <v>100</v>
      </c>
      <c r="AD21" s="92">
        <v>51</v>
      </c>
      <c r="AE21" s="92">
        <v>108</v>
      </c>
      <c r="AF21" s="92">
        <v>46</v>
      </c>
      <c r="AG21" s="92">
        <v>44</v>
      </c>
      <c r="AH21" s="61" t="e">
        <f>(O24-#REF!)/#REF!</f>
        <v>#REF!</v>
      </c>
      <c r="AI21" s="96">
        <v>183</v>
      </c>
      <c r="AJ21" s="67">
        <v>35.677108500000003</v>
      </c>
      <c r="AK21" s="67">
        <v>53.264319999999998</v>
      </c>
      <c r="AL21" s="67">
        <v>233.7283875</v>
      </c>
      <c r="AM21" s="67">
        <v>246.65235999999999</v>
      </c>
      <c r="AN21" s="67"/>
      <c r="AO21" s="97">
        <v>60.201009999999997</v>
      </c>
      <c r="AP21" s="97">
        <v>101.02439</v>
      </c>
      <c r="AR21" s="67"/>
      <c r="AS21" s="67"/>
      <c r="AT21" s="67">
        <v>246.65235999999999</v>
      </c>
      <c r="AU21" s="67">
        <v>85.426959999999994</v>
      </c>
      <c r="AV21" s="67">
        <v>233.7283875</v>
      </c>
      <c r="AW21" s="67">
        <v>90.818754900000002</v>
      </c>
      <c r="AX21" s="67">
        <f t="shared" si="1"/>
        <v>-119.65235999999999</v>
      </c>
      <c r="AY21" s="67" t="e">
        <f>#REF!-AU21</f>
        <v>#REF!</v>
      </c>
      <c r="AZ21" s="67" t="e">
        <f>#REF!-AV21</f>
        <v>#REF!</v>
      </c>
      <c r="BA21" s="67" t="e">
        <f>AW21-#REF!</f>
        <v>#REF!</v>
      </c>
      <c r="BB21" s="98">
        <v>22.644359999999999</v>
      </c>
      <c r="BC21" s="98">
        <v>41.701862400000003</v>
      </c>
      <c r="BD21" s="98">
        <v>-5.7270000000002597E-2</v>
      </c>
      <c r="BE21" s="98">
        <v>0</v>
      </c>
      <c r="BF21" s="98">
        <v>36.663530000000002</v>
      </c>
      <c r="BG21" s="98">
        <v>102.91435</v>
      </c>
      <c r="BH21" s="98">
        <v>18.471139999999998</v>
      </c>
      <c r="BI21" s="98">
        <v>0</v>
      </c>
      <c r="BJ21" s="99">
        <v>180.23428999999999</v>
      </c>
      <c r="BK21" s="100">
        <v>498.98701999999997</v>
      </c>
      <c r="BL21" s="67"/>
      <c r="BM21" s="67" t="e">
        <f>BB21-#REF!</f>
        <v>#REF!</v>
      </c>
      <c r="BN21" s="67" t="e">
        <f>BC21-#REF!</f>
        <v>#REF!</v>
      </c>
      <c r="BO21" s="67" t="e">
        <f>BD21-#REF!</f>
        <v>#REF!</v>
      </c>
      <c r="BP21" s="67" t="e">
        <f>BE21-#REF!</f>
        <v>#REF!</v>
      </c>
      <c r="BQ21" s="67" t="e">
        <f>BF21-#REF!</f>
        <v>#REF!</v>
      </c>
      <c r="BR21" s="67">
        <f>BG21-Z21</f>
        <v>-24.085650000000001</v>
      </c>
      <c r="BS21" s="67">
        <f>BH21-Y21</f>
        <v>-109.52886000000001</v>
      </c>
      <c r="BT21" s="67" t="e">
        <f>BI21-#REF!</f>
        <v>#REF!</v>
      </c>
      <c r="BU21" s="67" t="e">
        <f>BJ21-#REF!</f>
        <v>#REF!</v>
      </c>
      <c r="BV21" s="67" t="e">
        <f>BK21-#REF!</f>
        <v>#REF!</v>
      </c>
      <c r="BW21" s="98"/>
      <c r="BX21" s="101"/>
      <c r="BZ21" s="67">
        <v>89</v>
      </c>
      <c r="CA21" s="67"/>
      <c r="CB21" s="67" t="e">
        <f>ROUND(#REF!,0)</f>
        <v>#REF!</v>
      </c>
      <c r="CC21" s="67" t="e">
        <f>ROUND(#REF!,0)</f>
        <v>#REF!</v>
      </c>
      <c r="CD21" s="67" t="e">
        <f>ROUND(#REF!,0)</f>
        <v>#REF!</v>
      </c>
      <c r="CE21" s="67" t="e">
        <f>ROUND(#REF!,0)</f>
        <v>#REF!</v>
      </c>
      <c r="CF21" s="67" t="e">
        <f>ROUND(#REF!,0)</f>
        <v>#REF!</v>
      </c>
      <c r="CG21" s="67" t="e">
        <f>ROUND(#REF!,0)</f>
        <v>#REF!</v>
      </c>
      <c r="CH21" s="67">
        <f>ROUND(Y21,0)</f>
        <v>128</v>
      </c>
      <c r="CI21" s="67" t="e">
        <f>ROUND(#REF!,0)</f>
        <v>#REF!</v>
      </c>
      <c r="CJ21" s="67">
        <f>ROUND(Z21,0)</f>
        <v>127</v>
      </c>
      <c r="CK21" s="67" t="e">
        <f>ROUND(#REF!,0)</f>
        <v>#REF!</v>
      </c>
      <c r="CL21" s="67"/>
      <c r="CM21" s="67"/>
      <c r="CN21" s="67"/>
      <c r="CO21" s="67"/>
      <c r="CP21" s="67"/>
      <c r="CQ21" s="67"/>
      <c r="CR21" s="67">
        <v>128</v>
      </c>
      <c r="CS21" s="67"/>
      <c r="CT21" s="67"/>
      <c r="CU21" s="67"/>
      <c r="CV21" s="67"/>
      <c r="CY21" s="91">
        <v>295</v>
      </c>
      <c r="CZ21" s="102">
        <v>341</v>
      </c>
      <c r="DA21" s="66">
        <v>46.06</v>
      </c>
    </row>
    <row r="22" spans="2:105" ht="21">
      <c r="B22" s="66" t="s">
        <v>48</v>
      </c>
      <c r="D22" s="80"/>
      <c r="E22" s="81" t="s">
        <v>49</v>
      </c>
      <c r="F22" s="104">
        <f t="array" ref="F22">SUM(ROUND(F20:F21,0))</f>
        <v>10608</v>
      </c>
      <c r="G22" s="105">
        <v>10156</v>
      </c>
      <c r="H22" s="105">
        <v>7687</v>
      </c>
      <c r="I22" s="104">
        <f t="array" ref="I22">SUM(ROUND(I20:I21,0))</f>
        <v>38121</v>
      </c>
      <c r="J22" s="105">
        <f>SUM(J20:J21)</f>
        <v>33349</v>
      </c>
      <c r="K22" s="105">
        <f>SUM(K20:K21)</f>
        <v>29869</v>
      </c>
      <c r="L22" s="104">
        <f t="array" ref="L22">SUM(ROUND(L20:L21,0))</f>
        <v>13419</v>
      </c>
      <c r="M22" s="104">
        <v>13188</v>
      </c>
      <c r="N22" s="104">
        <v>9400</v>
      </c>
      <c r="O22" s="104">
        <f t="array" ref="O22">SUM(ROUND(O20:O21,0))</f>
        <v>48638</v>
      </c>
      <c r="P22" s="104">
        <v>42401</v>
      </c>
      <c r="Q22" s="106"/>
      <c r="R22" s="104">
        <f>SUM(R20:R21)</f>
        <v>25662.017070000002</v>
      </c>
      <c r="S22" s="104">
        <f>SUM(S20:S21)</f>
        <v>33001</v>
      </c>
      <c r="T22" s="94" t="e">
        <f>(#REF!-L22)/#REF!</f>
        <v>#REF!</v>
      </c>
      <c r="U22" s="95">
        <f t="shared" si="0"/>
        <v>-25819</v>
      </c>
      <c r="V22" s="95">
        <v>8534</v>
      </c>
      <c r="W22" s="95" t="e">
        <f>#REF!+V22</f>
        <v>#REF!</v>
      </c>
      <c r="X22" s="95" t="e">
        <f>#REF!-W22</f>
        <v>#REF!</v>
      </c>
      <c r="Y22" s="104">
        <f t="array" ref="Y22">SUM(ROUND(Y20:Y21,0))</f>
        <v>30934</v>
      </c>
      <c r="Z22" s="104">
        <f t="array" ref="Z22">SUM(ROUND(Z20:Z21,0))</f>
        <v>29085</v>
      </c>
      <c r="AA22" s="105">
        <f>SUM(AA20:AA21)</f>
        <v>24154</v>
      </c>
      <c r="AB22" s="105">
        <f>SUM(AB20:AB21)</f>
        <v>22755</v>
      </c>
      <c r="AC22" s="107">
        <f>SUM(AC20:AC21)</f>
        <v>15206</v>
      </c>
      <c r="AD22" s="108">
        <f>SUM(AD20:AD21)</f>
        <v>7319</v>
      </c>
      <c r="AE22" s="108">
        <f>SUM(AE20:AE21)</f>
        <v>14932</v>
      </c>
      <c r="AF22" s="104">
        <f t="array" ref="AF22">SUM(ROUND(AF20:AF21,0))</f>
        <v>6932</v>
      </c>
      <c r="AG22" s="104">
        <f t="array" ref="AG22">SUM(ROUND(AG20:AG21,0))</f>
        <v>8534</v>
      </c>
      <c r="AH22" s="61" t="e">
        <f>(O25-#REF!)/#REF!</f>
        <v>#REF!</v>
      </c>
      <c r="AI22" s="109">
        <v>39775</v>
      </c>
      <c r="AJ22" s="67">
        <v>6856.6771085</v>
      </c>
      <c r="AK22" s="67">
        <v>9055.1586299999999</v>
      </c>
      <c r="AL22" s="67">
        <v>5105.9544004999998</v>
      </c>
      <c r="AM22" s="67">
        <v>10673.990599999999</v>
      </c>
      <c r="AN22" s="67"/>
      <c r="AO22" s="97">
        <v>2646.1669900000002</v>
      </c>
      <c r="AP22" s="97">
        <v>2817.1682799999999</v>
      </c>
      <c r="AQ22" s="67"/>
      <c r="AR22" s="67"/>
      <c r="AS22" s="67"/>
      <c r="AT22" s="67">
        <v>10673.7356</v>
      </c>
      <c r="AU22" s="67">
        <v>5210.4003300000004</v>
      </c>
      <c r="AV22" s="67">
        <v>5105.9544004999998</v>
      </c>
      <c r="AW22" s="67">
        <v>3632.1437638000002</v>
      </c>
      <c r="AX22" s="67">
        <f t="shared" si="1"/>
        <v>18411.2644</v>
      </c>
      <c r="AY22" s="67" t="e">
        <f>#REF!-AU22</f>
        <v>#REF!</v>
      </c>
      <c r="AZ22" s="67" t="e">
        <f>#REF!-AV22</f>
        <v>#REF!</v>
      </c>
      <c r="BA22" s="67" t="e">
        <f>AW22-#REF!</f>
        <v>#REF!</v>
      </c>
      <c r="BB22" s="98">
        <v>66.690877299999997</v>
      </c>
      <c r="BC22" s="98">
        <v>-7554.3592841999998</v>
      </c>
      <c r="BD22" s="98">
        <v>-725.90220879999799</v>
      </c>
      <c r="BE22" s="98">
        <v>0</v>
      </c>
      <c r="BF22" s="98">
        <v>-503.59969999999998</v>
      </c>
      <c r="BG22" s="98">
        <v>-9155.6982599999992</v>
      </c>
      <c r="BH22" s="98">
        <v>-163.241480000004</v>
      </c>
      <c r="BI22" s="98">
        <v>0</v>
      </c>
      <c r="BJ22" s="110">
        <v>50392.397689999998</v>
      </c>
      <c r="BK22" s="110">
        <v>61685.126709999997</v>
      </c>
      <c r="BL22" s="67"/>
      <c r="BM22" s="67" t="e">
        <f>BB22-#REF!</f>
        <v>#REF!</v>
      </c>
      <c r="BN22" s="67" t="e">
        <f>BC22-#REF!</f>
        <v>#REF!</v>
      </c>
      <c r="BO22" s="67" t="e">
        <f>BD22-#REF!</f>
        <v>#REF!</v>
      </c>
      <c r="BP22" s="67" t="e">
        <f>BE22-#REF!</f>
        <v>#REF!</v>
      </c>
      <c r="BQ22" s="67" t="e">
        <f>BF22-#REF!</f>
        <v>#REF!</v>
      </c>
      <c r="BR22" s="67">
        <f>BG22-Z22</f>
        <v>-38240.698259999997</v>
      </c>
      <c r="BS22" s="67">
        <f>BH22-Y22</f>
        <v>-31097.241480000004</v>
      </c>
      <c r="BT22" s="67" t="e">
        <f>BI22-#REF!</f>
        <v>#REF!</v>
      </c>
      <c r="BU22" s="67" t="e">
        <f>BJ22-#REF!</f>
        <v>#REF!</v>
      </c>
      <c r="BV22" s="67" t="e">
        <f>BK22-#REF!</f>
        <v>#REF!</v>
      </c>
      <c r="BW22" s="111"/>
      <c r="BX22" s="112"/>
      <c r="BZ22" s="67">
        <v>21346</v>
      </c>
      <c r="CA22" s="67"/>
      <c r="CB22" s="67" t="e">
        <f>ROUND(#REF!,0)</f>
        <v>#REF!</v>
      </c>
      <c r="CC22" s="67" t="e">
        <f>ROUND(#REF!,0)</f>
        <v>#REF!</v>
      </c>
      <c r="CD22" s="67" t="e">
        <f>ROUND(#REF!,0)</f>
        <v>#REF!</v>
      </c>
      <c r="CE22" s="67" t="e">
        <f>ROUND(#REF!,0)</f>
        <v>#REF!</v>
      </c>
      <c r="CF22" s="67" t="e">
        <f>ROUND(#REF!,0)</f>
        <v>#REF!</v>
      </c>
      <c r="CG22" s="67" t="e">
        <f>ROUND(#REF!,0)</f>
        <v>#REF!</v>
      </c>
      <c r="CH22" s="67">
        <f>ROUND(Y22,0)</f>
        <v>30934</v>
      </c>
      <c r="CI22" s="67" t="e">
        <f>ROUND(#REF!,0)</f>
        <v>#REF!</v>
      </c>
      <c r="CJ22" s="67">
        <f>ROUND(Z22,0)</f>
        <v>29085</v>
      </c>
      <c r="CK22" s="67" t="e">
        <f>ROUND(#REF!,0)</f>
        <v>#REF!</v>
      </c>
      <c r="CL22" s="67"/>
      <c r="CM22" s="67"/>
      <c r="CN22" s="67"/>
      <c r="CO22" s="67"/>
      <c r="CP22" s="67"/>
      <c r="CQ22" s="67"/>
      <c r="CR22" s="67">
        <v>30934</v>
      </c>
      <c r="CS22" s="67"/>
      <c r="CT22" s="67"/>
      <c r="CU22" s="67"/>
      <c r="CV22" s="67"/>
      <c r="CY22" s="113">
        <v>27513</v>
      </c>
      <c r="CZ22" s="114">
        <v>35219</v>
      </c>
      <c r="DA22" s="115"/>
    </row>
    <row r="23" spans="2:105" ht="3.75" customHeight="1">
      <c r="D23" s="80"/>
      <c r="E23" s="90"/>
      <c r="F23" s="116"/>
      <c r="G23" s="116"/>
      <c r="H23" s="116"/>
      <c r="I23" s="116"/>
      <c r="J23" s="116"/>
      <c r="K23" s="116"/>
      <c r="L23" s="116"/>
      <c r="M23" s="116"/>
      <c r="N23" s="116"/>
      <c r="O23" s="116"/>
      <c r="P23" s="116"/>
      <c r="Q23" s="117"/>
      <c r="R23" s="118"/>
      <c r="S23" s="117"/>
      <c r="T23" s="117"/>
      <c r="U23" s="95">
        <f t="shared" si="0"/>
        <v>0</v>
      </c>
      <c r="V23" s="119"/>
      <c r="W23" s="95" t="e">
        <f>#REF!+V23</f>
        <v>#REF!</v>
      </c>
      <c r="X23" s="95" t="e">
        <f>#REF!-W23</f>
        <v>#REF!</v>
      </c>
      <c r="Y23" s="120"/>
      <c r="Z23" s="116"/>
      <c r="AA23" s="116"/>
      <c r="AB23" s="116"/>
      <c r="AC23" s="117"/>
      <c r="AD23" s="117"/>
      <c r="AE23" s="117"/>
      <c r="AF23" s="117"/>
      <c r="AG23" s="117"/>
      <c r="AH23" s="61" t="e">
        <f>(O26-#REF!)/#REF!</f>
        <v>#REF!</v>
      </c>
      <c r="AI23" s="121"/>
      <c r="AJ23" s="67"/>
      <c r="AK23" s="67"/>
      <c r="AL23" s="67"/>
      <c r="AM23" s="67"/>
      <c r="AN23" s="67"/>
      <c r="AQ23" s="67"/>
      <c r="AR23" s="67"/>
      <c r="AS23" s="67"/>
      <c r="AT23" s="67"/>
      <c r="AU23" s="67"/>
      <c r="AV23" s="67"/>
      <c r="AW23" s="67"/>
      <c r="AX23" s="67">
        <f t="shared" si="1"/>
        <v>0</v>
      </c>
      <c r="AY23" s="67" t="e">
        <f>#REF!-AU23</f>
        <v>#REF!</v>
      </c>
      <c r="AZ23" s="67" t="e">
        <f>#REF!-AV23</f>
        <v>#REF!</v>
      </c>
      <c r="BA23" s="67" t="e">
        <f>AW23-#REF!</f>
        <v>#REF!</v>
      </c>
      <c r="BB23" s="98"/>
      <c r="BC23" s="98"/>
      <c r="BD23" s="98"/>
      <c r="BE23" s="98"/>
      <c r="BF23" s="98"/>
      <c r="BG23" s="98"/>
      <c r="BH23" s="98"/>
      <c r="BI23" s="98"/>
      <c r="BJ23" s="122"/>
      <c r="BK23" s="122"/>
      <c r="BL23" s="67"/>
      <c r="BM23" s="67"/>
      <c r="BN23" s="67"/>
      <c r="BO23" s="67"/>
      <c r="BP23" s="67"/>
      <c r="BQ23" s="67"/>
      <c r="BR23" s="67"/>
      <c r="BS23" s="67"/>
      <c r="BT23" s="67"/>
      <c r="BU23" s="67"/>
      <c r="BV23" s="67"/>
      <c r="BW23" s="123"/>
      <c r="BX23" s="124"/>
      <c r="BZ23" s="67"/>
      <c r="CA23" s="67"/>
      <c r="CB23" s="67"/>
      <c r="CC23" s="67"/>
      <c r="CD23" s="67"/>
      <c r="CE23" s="67"/>
      <c r="CF23" s="67"/>
      <c r="CG23" s="67"/>
      <c r="CH23" s="67"/>
      <c r="CI23" s="67"/>
      <c r="CJ23" s="67"/>
      <c r="CK23" s="67"/>
      <c r="CL23" s="67"/>
      <c r="CM23" s="67"/>
      <c r="CN23" s="67"/>
      <c r="CO23" s="67"/>
      <c r="CP23" s="67"/>
      <c r="CQ23" s="67"/>
      <c r="CR23" s="67"/>
      <c r="CS23" s="67"/>
      <c r="CT23" s="67"/>
      <c r="CU23" s="67"/>
      <c r="CV23" s="67"/>
      <c r="CY23" s="116"/>
      <c r="CZ23" s="125"/>
    </row>
    <row r="24" spans="2:105" ht="21.75" customHeight="1">
      <c r="D24" s="80">
        <v>2</v>
      </c>
      <c r="E24" s="81" t="s">
        <v>50</v>
      </c>
      <c r="F24" s="126"/>
      <c r="G24" s="126"/>
      <c r="H24" s="126"/>
      <c r="I24" s="126"/>
      <c r="J24" s="126"/>
      <c r="K24" s="126"/>
      <c r="L24" s="126"/>
      <c r="M24" s="126"/>
      <c r="N24" s="126"/>
      <c r="O24" s="126"/>
      <c r="P24" s="126"/>
      <c r="Q24" s="127"/>
      <c r="R24" s="128"/>
      <c r="S24" s="127"/>
      <c r="T24" s="127"/>
      <c r="U24" s="95">
        <f t="shared" si="0"/>
        <v>0</v>
      </c>
      <c r="V24" s="129"/>
      <c r="W24" s="95" t="e">
        <f>#REF!+V24</f>
        <v>#REF!</v>
      </c>
      <c r="X24" s="95" t="e">
        <f>#REF!-W24</f>
        <v>#REF!</v>
      </c>
      <c r="Y24" s="130"/>
      <c r="Z24" s="126"/>
      <c r="AA24" s="126"/>
      <c r="AB24" s="126"/>
      <c r="AC24" s="127"/>
      <c r="AD24" s="127"/>
      <c r="AE24" s="127"/>
      <c r="AF24" s="127"/>
      <c r="AG24" s="127"/>
      <c r="AH24" s="61" t="e">
        <f>(O27-#REF!)/#REF!</f>
        <v>#REF!</v>
      </c>
      <c r="AI24" s="131"/>
      <c r="AJ24" s="67"/>
      <c r="AK24" s="67"/>
      <c r="AL24" s="67"/>
      <c r="AM24" s="67"/>
      <c r="AN24" s="67"/>
      <c r="AQ24" s="67"/>
      <c r="AR24" s="67"/>
      <c r="AS24" s="67"/>
      <c r="AT24" s="67"/>
      <c r="AU24" s="67"/>
      <c r="AV24" s="67"/>
      <c r="AW24" s="67"/>
      <c r="AX24" s="67">
        <f t="shared" si="1"/>
        <v>0</v>
      </c>
      <c r="AY24" s="67" t="e">
        <f>#REF!-AU24</f>
        <v>#REF!</v>
      </c>
      <c r="AZ24" s="67" t="e">
        <f>#REF!-AV24</f>
        <v>#REF!</v>
      </c>
      <c r="BA24" s="67" t="e">
        <f>AW24-#REF!</f>
        <v>#REF!</v>
      </c>
      <c r="BB24" s="98">
        <v>0</v>
      </c>
      <c r="BC24" s="98">
        <v>0</v>
      </c>
      <c r="BD24" s="98">
        <v>0</v>
      </c>
      <c r="BE24" s="98">
        <v>0</v>
      </c>
      <c r="BF24" s="98">
        <v>0</v>
      </c>
      <c r="BG24" s="98">
        <v>0</v>
      </c>
      <c r="BH24" s="98">
        <v>0</v>
      </c>
      <c r="BI24" s="98">
        <v>0</v>
      </c>
      <c r="BJ24" s="132"/>
      <c r="BK24" s="132"/>
      <c r="BL24" s="67"/>
      <c r="BM24" s="67" t="e">
        <f>BB24-#REF!</f>
        <v>#REF!</v>
      </c>
      <c r="BN24" s="67" t="e">
        <f>BC24-#REF!</f>
        <v>#REF!</v>
      </c>
      <c r="BO24" s="67" t="e">
        <f>BD24-#REF!</f>
        <v>#REF!</v>
      </c>
      <c r="BP24" s="67" t="e">
        <f>BE24-#REF!</f>
        <v>#REF!</v>
      </c>
      <c r="BQ24" s="67" t="e">
        <f>BF24-#REF!</f>
        <v>#REF!</v>
      </c>
      <c r="BR24" s="67">
        <f t="shared" ref="BR24:BR31" si="2">BG24-Z24</f>
        <v>0</v>
      </c>
      <c r="BS24" s="67">
        <f t="shared" ref="BS24:BS31" si="3">BH24-Y24</f>
        <v>0</v>
      </c>
      <c r="BT24" s="67" t="e">
        <f>BI24-#REF!</f>
        <v>#REF!</v>
      </c>
      <c r="BU24" s="67" t="e">
        <f>BJ24-#REF!</f>
        <v>#REF!</v>
      </c>
      <c r="BV24" s="67" t="e">
        <f>BK24-#REF!</f>
        <v>#REF!</v>
      </c>
      <c r="BW24" s="133"/>
      <c r="BX24" s="134"/>
      <c r="BZ24" s="67"/>
      <c r="CA24" s="67"/>
      <c r="CB24" s="67"/>
      <c r="CC24" s="67"/>
      <c r="CD24" s="67"/>
      <c r="CE24" s="67"/>
      <c r="CF24" s="67"/>
      <c r="CG24" s="67"/>
      <c r="CH24" s="67"/>
      <c r="CI24" s="67"/>
      <c r="CJ24" s="67"/>
      <c r="CK24" s="67"/>
      <c r="CL24" s="67"/>
      <c r="CM24" s="67"/>
      <c r="CN24" s="67"/>
      <c r="CO24" s="67"/>
      <c r="CP24" s="67"/>
      <c r="CQ24" s="67"/>
      <c r="CR24" s="67"/>
      <c r="CS24" s="67"/>
      <c r="CT24" s="67"/>
      <c r="CU24" s="67"/>
      <c r="CV24" s="67"/>
      <c r="CY24" s="126"/>
      <c r="CZ24" s="135"/>
    </row>
    <row r="25" spans="2:105" ht="21.75" customHeight="1">
      <c r="D25" s="80"/>
      <c r="E25" s="90" t="s">
        <v>51</v>
      </c>
      <c r="F25" s="116"/>
      <c r="G25" s="116"/>
      <c r="H25" s="116"/>
      <c r="I25" s="116"/>
      <c r="J25" s="116"/>
      <c r="K25" s="116"/>
      <c r="L25" s="116"/>
      <c r="M25" s="126"/>
      <c r="N25" s="116"/>
      <c r="O25" s="126"/>
      <c r="P25" s="126"/>
      <c r="Q25" s="136"/>
      <c r="R25" s="137"/>
      <c r="S25" s="136"/>
      <c r="T25" s="136"/>
      <c r="U25" s="95">
        <f t="shared" si="0"/>
        <v>0</v>
      </c>
      <c r="V25" s="129"/>
      <c r="W25" s="95" t="e">
        <f>#REF!+V25</f>
        <v>#REF!</v>
      </c>
      <c r="X25" s="95" t="e">
        <f>#REF!-W25</f>
        <v>#REF!</v>
      </c>
      <c r="Y25" s="130"/>
      <c r="Z25" s="126"/>
      <c r="AA25" s="116"/>
      <c r="AB25" s="116"/>
      <c r="AC25" s="136"/>
      <c r="AD25" s="136"/>
      <c r="AE25" s="136"/>
      <c r="AF25" s="136"/>
      <c r="AG25" s="136"/>
      <c r="AH25" s="61" t="e">
        <f>(O28-#REF!)/#REF!</f>
        <v>#REF!</v>
      </c>
      <c r="AI25" s="131"/>
      <c r="AJ25" s="67"/>
      <c r="AK25" s="67"/>
      <c r="AL25" s="67"/>
      <c r="AM25" s="67"/>
      <c r="AN25" s="67"/>
      <c r="AQ25" s="67"/>
      <c r="AR25" s="67"/>
      <c r="AS25" s="67"/>
      <c r="AT25" s="67"/>
      <c r="AU25" s="67"/>
      <c r="AV25" s="67"/>
      <c r="AW25" s="67"/>
      <c r="AX25" s="67">
        <f t="shared" si="1"/>
        <v>0</v>
      </c>
      <c r="AY25" s="67" t="e">
        <f>#REF!-AU25</f>
        <v>#REF!</v>
      </c>
      <c r="AZ25" s="67" t="e">
        <f>#REF!-AV25</f>
        <v>#REF!</v>
      </c>
      <c r="BA25" s="67" t="e">
        <f>AW25-#REF!</f>
        <v>#REF!</v>
      </c>
      <c r="BB25" s="98">
        <v>0</v>
      </c>
      <c r="BC25" s="98">
        <v>0</v>
      </c>
      <c r="BD25" s="98">
        <v>0</v>
      </c>
      <c r="BE25" s="98">
        <v>0</v>
      </c>
      <c r="BF25" s="98">
        <v>0</v>
      </c>
      <c r="BG25" s="98">
        <v>0</v>
      </c>
      <c r="BH25" s="98">
        <v>0</v>
      </c>
      <c r="BI25" s="98">
        <v>0</v>
      </c>
      <c r="BJ25" s="132"/>
      <c r="BK25" s="132"/>
      <c r="BL25" s="67"/>
      <c r="BM25" s="67" t="e">
        <f>BB25-#REF!</f>
        <v>#REF!</v>
      </c>
      <c r="BN25" s="67" t="e">
        <f>BC25-#REF!</f>
        <v>#REF!</v>
      </c>
      <c r="BO25" s="67" t="e">
        <f>BD25-#REF!</f>
        <v>#REF!</v>
      </c>
      <c r="BP25" s="67" t="e">
        <f>BE25-#REF!</f>
        <v>#REF!</v>
      </c>
      <c r="BQ25" s="67" t="e">
        <f>BF25-#REF!</f>
        <v>#REF!</v>
      </c>
      <c r="BR25" s="67">
        <f t="shared" si="2"/>
        <v>0</v>
      </c>
      <c r="BS25" s="67">
        <f t="shared" si="3"/>
        <v>0</v>
      </c>
      <c r="BT25" s="67" t="e">
        <f>BI25-#REF!</f>
        <v>#REF!</v>
      </c>
      <c r="BU25" s="67" t="e">
        <f>BJ25-#REF!</f>
        <v>#REF!</v>
      </c>
      <c r="BV25" s="67" t="e">
        <f>BK25-#REF!</f>
        <v>#REF!</v>
      </c>
      <c r="BW25" s="133"/>
      <c r="BX25" s="134"/>
      <c r="BZ25" s="67"/>
      <c r="CA25" s="67"/>
      <c r="CB25" s="67"/>
      <c r="CC25" s="67"/>
      <c r="CD25" s="67"/>
      <c r="CE25" s="67"/>
      <c r="CF25" s="67"/>
      <c r="CG25" s="67"/>
      <c r="CH25" s="67"/>
      <c r="CI25" s="67"/>
      <c r="CJ25" s="67"/>
      <c r="CK25" s="67"/>
      <c r="CL25" s="67"/>
      <c r="CM25" s="67"/>
      <c r="CN25" s="67"/>
      <c r="CO25" s="67"/>
      <c r="CP25" s="67"/>
      <c r="CQ25" s="67"/>
      <c r="CR25" s="67"/>
      <c r="CS25" s="67"/>
      <c r="CT25" s="67"/>
      <c r="CU25" s="67"/>
      <c r="CV25" s="67"/>
      <c r="CY25" s="116"/>
      <c r="CZ25" s="125"/>
    </row>
    <row r="26" spans="2:105" ht="21.75" customHeight="1">
      <c r="D26" s="80"/>
      <c r="E26" s="90" t="s">
        <v>52</v>
      </c>
      <c r="F26" s="91">
        <f t="shared" ref="F26:F34" si="4">I26-CY26</f>
        <v>246</v>
      </c>
      <c r="G26" s="91">
        <v>206</v>
      </c>
      <c r="H26" s="91">
        <v>99.264810000000011</v>
      </c>
      <c r="I26" s="91">
        <v>641</v>
      </c>
      <c r="J26" s="91">
        <v>517</v>
      </c>
      <c r="K26" s="91">
        <v>473</v>
      </c>
      <c r="L26" s="91">
        <f t="shared" ref="L26:L34" si="5">O26-CZ26</f>
        <v>246</v>
      </c>
      <c r="M26" s="91">
        <v>206</v>
      </c>
      <c r="N26" s="91">
        <v>99</v>
      </c>
      <c r="O26" s="91">
        <v>641</v>
      </c>
      <c r="P26" s="91">
        <v>517</v>
      </c>
      <c r="Q26" s="92"/>
      <c r="R26" s="93">
        <v>417.73518999999999</v>
      </c>
      <c r="S26" s="92">
        <v>418</v>
      </c>
      <c r="T26" s="92"/>
      <c r="U26" s="95">
        <f t="shared" si="0"/>
        <v>-296</v>
      </c>
      <c r="V26" s="103">
        <v>88</v>
      </c>
      <c r="W26" s="95" t="e">
        <f>#REF!+V26</f>
        <v>#REF!</v>
      </c>
      <c r="X26" s="95" t="e">
        <f>#REF!-W26</f>
        <v>#REF!</v>
      </c>
      <c r="Y26" s="91">
        <v>346</v>
      </c>
      <c r="Z26" s="91">
        <v>241</v>
      </c>
      <c r="AA26" s="91">
        <v>241</v>
      </c>
      <c r="AB26" s="91">
        <v>346</v>
      </c>
      <c r="AC26" s="92">
        <v>267</v>
      </c>
      <c r="AD26" s="92">
        <v>88</v>
      </c>
      <c r="AE26" s="92">
        <v>199</v>
      </c>
      <c r="AF26" s="92">
        <v>72</v>
      </c>
      <c r="AG26" s="92">
        <v>88</v>
      </c>
      <c r="AH26" s="61" t="e">
        <f>(O29-#REF!)/#REF!</f>
        <v>#REF!</v>
      </c>
      <c r="AI26" s="96">
        <v>473</v>
      </c>
      <c r="AJ26" s="67">
        <v>76.419180400000002</v>
      </c>
      <c r="AK26" s="67">
        <v>149.81998999999999</v>
      </c>
      <c r="AL26" s="67">
        <v>122.6870078</v>
      </c>
      <c r="AM26" s="67">
        <v>169.28187</v>
      </c>
      <c r="AN26" s="67"/>
      <c r="AO26" s="97">
        <v>78.758229999999998</v>
      </c>
      <c r="AP26" s="97">
        <v>44.61918</v>
      </c>
      <c r="AQ26" s="67"/>
      <c r="AR26" s="67">
        <f t="shared" ref="AR26:AR31" si="6">Y26-AO26</f>
        <v>267.24176999999997</v>
      </c>
      <c r="AS26" s="67" t="e">
        <f>#REF!-AL26</f>
        <v>#REF!</v>
      </c>
      <c r="AT26" s="67">
        <v>169.28187</v>
      </c>
      <c r="AU26" s="67">
        <v>63.757440000000003</v>
      </c>
      <c r="AV26" s="67">
        <v>122.6870078</v>
      </c>
      <c r="AW26" s="67">
        <v>39.711419999999897</v>
      </c>
      <c r="AX26" s="67">
        <f t="shared" si="1"/>
        <v>71.718130000000002</v>
      </c>
      <c r="AY26" s="67" t="e">
        <f>#REF!-AU26</f>
        <v>#REF!</v>
      </c>
      <c r="AZ26" s="67" t="e">
        <f>#REF!-AV26</f>
        <v>#REF!</v>
      </c>
      <c r="BA26" s="67" t="e">
        <f>AW26-#REF!</f>
        <v>#REF!</v>
      </c>
      <c r="BB26" s="98">
        <v>26.2104006</v>
      </c>
      <c r="BC26" s="98">
        <v>-83.977999999999895</v>
      </c>
      <c r="BD26" s="98">
        <v>-23.515340100000099</v>
      </c>
      <c r="BE26" s="98">
        <v>0</v>
      </c>
      <c r="BF26" s="98">
        <v>26.246549999999999</v>
      </c>
      <c r="BG26" s="98">
        <v>-113.24536000000001</v>
      </c>
      <c r="BH26" s="98">
        <v>8.5157900000000009</v>
      </c>
      <c r="BI26" s="98">
        <v>0</v>
      </c>
      <c r="BJ26" s="100">
        <v>547.27927</v>
      </c>
      <c r="BK26" s="100">
        <v>330.49723999999998</v>
      </c>
      <c r="BL26" s="67"/>
      <c r="BM26" s="67" t="e">
        <f>BB26-#REF!</f>
        <v>#REF!</v>
      </c>
      <c r="BN26" s="67" t="e">
        <f>BC26-#REF!</f>
        <v>#REF!</v>
      </c>
      <c r="BO26" s="67" t="e">
        <f>BD26-#REF!</f>
        <v>#REF!</v>
      </c>
      <c r="BP26" s="67" t="e">
        <f>BE26-#REF!</f>
        <v>#REF!</v>
      </c>
      <c r="BQ26" s="67" t="e">
        <f>BF26-#REF!</f>
        <v>#REF!</v>
      </c>
      <c r="BR26" s="67">
        <f t="shared" si="2"/>
        <v>-354.24536000000001</v>
      </c>
      <c r="BS26" s="67">
        <f t="shared" si="3"/>
        <v>-337.48421000000002</v>
      </c>
      <c r="BT26" s="67" t="e">
        <f>BI26-#REF!</f>
        <v>#REF!</v>
      </c>
      <c r="BU26" s="67" t="e">
        <f>BJ26-#REF!</f>
        <v>#REF!</v>
      </c>
      <c r="BV26" s="67" t="e">
        <f>BK26-#REF!</f>
        <v>#REF!</v>
      </c>
      <c r="BW26" s="138"/>
      <c r="BX26" s="101"/>
      <c r="BZ26" s="67">
        <v>196</v>
      </c>
      <c r="CA26" s="67"/>
      <c r="CB26" s="67" t="e">
        <f>ROUND(#REF!,0)</f>
        <v>#REF!</v>
      </c>
      <c r="CC26" s="67" t="e">
        <f>ROUND(#REF!,0)</f>
        <v>#REF!</v>
      </c>
      <c r="CD26" s="67" t="e">
        <f>ROUND(#REF!,0)</f>
        <v>#REF!</v>
      </c>
      <c r="CE26" s="67" t="e">
        <f>ROUND(#REF!,0)</f>
        <v>#REF!</v>
      </c>
      <c r="CF26" s="67" t="e">
        <f>ROUND(#REF!,0)</f>
        <v>#REF!</v>
      </c>
      <c r="CG26" s="67" t="e">
        <f>ROUND(#REF!,0)</f>
        <v>#REF!</v>
      </c>
      <c r="CH26" s="67">
        <f t="shared" ref="CH26:CH31" si="7">ROUND(Y26,0)</f>
        <v>346</v>
      </c>
      <c r="CI26" s="67" t="e">
        <f>ROUND(#REF!,0)</f>
        <v>#REF!</v>
      </c>
      <c r="CJ26" s="67">
        <f t="shared" ref="CJ26:CJ31" si="8">ROUND(Z26,0)</f>
        <v>241</v>
      </c>
      <c r="CK26" s="67" t="e">
        <f>ROUND(#REF!,0)</f>
        <v>#REF!</v>
      </c>
      <c r="CL26" s="67"/>
      <c r="CM26" s="67"/>
      <c r="CN26" s="67"/>
      <c r="CO26" s="67"/>
      <c r="CP26" s="67"/>
      <c r="CQ26" s="67"/>
      <c r="CR26" s="67">
        <v>346</v>
      </c>
      <c r="CS26" s="67"/>
      <c r="CT26" s="67"/>
      <c r="CU26" s="67"/>
      <c r="CV26" s="67"/>
      <c r="CY26" s="91">
        <v>395</v>
      </c>
      <c r="CZ26" s="102">
        <v>395</v>
      </c>
      <c r="DA26" s="66">
        <v>160.34</v>
      </c>
    </row>
    <row r="27" spans="2:105" ht="21.75" customHeight="1">
      <c r="D27" s="80"/>
      <c r="E27" s="90" t="s">
        <v>53</v>
      </c>
      <c r="F27" s="91">
        <f t="shared" si="4"/>
        <v>1700</v>
      </c>
      <c r="G27" s="91">
        <v>1489</v>
      </c>
      <c r="H27" s="91">
        <v>526.88047999999981</v>
      </c>
      <c r="I27" s="91">
        <v>4322</v>
      </c>
      <c r="J27" s="91">
        <v>2819</v>
      </c>
      <c r="K27" s="91">
        <v>1891</v>
      </c>
      <c r="L27" s="91">
        <f t="shared" si="5"/>
        <v>3314</v>
      </c>
      <c r="M27" s="91">
        <v>3353</v>
      </c>
      <c r="N27" s="91">
        <v>1240</v>
      </c>
      <c r="O27" s="91">
        <v>10721</v>
      </c>
      <c r="P27" s="91">
        <v>8253</v>
      </c>
      <c r="Q27" s="92"/>
      <c r="R27" s="93">
        <v>2292.1195200000002</v>
      </c>
      <c r="S27" s="92">
        <v>7013</v>
      </c>
      <c r="T27" s="92"/>
      <c r="U27" s="95">
        <f t="shared" si="0"/>
        <v>-6167</v>
      </c>
      <c r="V27" s="103">
        <v>1004</v>
      </c>
      <c r="W27" s="95" t="e">
        <f>#REF!+V27</f>
        <v>#REF!</v>
      </c>
      <c r="X27" s="95" t="e">
        <f>#REF!-W27</f>
        <v>#REF!</v>
      </c>
      <c r="Y27" s="91">
        <v>6162</v>
      </c>
      <c r="Z27" s="91">
        <v>4235</v>
      </c>
      <c r="AA27" s="91">
        <v>1721</v>
      </c>
      <c r="AB27" s="91">
        <v>1504</v>
      </c>
      <c r="AC27" s="92">
        <v>793</v>
      </c>
      <c r="AD27" s="92">
        <v>482</v>
      </c>
      <c r="AE27" s="92">
        <v>981</v>
      </c>
      <c r="AF27" s="92">
        <v>482</v>
      </c>
      <c r="AG27" s="92">
        <v>1004</v>
      </c>
      <c r="AH27" s="61" t="e">
        <f>(O30-#REF!)/#REF!</f>
        <v>#REF!</v>
      </c>
      <c r="AI27" s="96">
        <v>7239</v>
      </c>
      <c r="AJ27" s="67">
        <v>388.25643000000002</v>
      </c>
      <c r="AK27" s="67">
        <v>1179.75902</v>
      </c>
      <c r="AL27" s="67">
        <v>565.84581000000003</v>
      </c>
      <c r="AM27" s="67">
        <v>3824.8145199999999</v>
      </c>
      <c r="AN27" s="67"/>
      <c r="AO27" s="97">
        <v>1171.66101</v>
      </c>
      <c r="AP27" s="97">
        <v>1680.67462</v>
      </c>
      <c r="AQ27" s="67"/>
      <c r="AR27" s="67">
        <f t="shared" si="6"/>
        <v>4990.3389900000002</v>
      </c>
      <c r="AS27" s="67" t="e">
        <f>#REF!-AL27</f>
        <v>#REF!</v>
      </c>
      <c r="AT27" s="67">
        <v>3824.8145199999999</v>
      </c>
      <c r="AU27" s="67">
        <v>946.65215057733997</v>
      </c>
      <c r="AV27" s="67">
        <v>565.84581000000003</v>
      </c>
      <c r="AW27" s="67">
        <v>468.84098</v>
      </c>
      <c r="AX27" s="67">
        <f t="shared" si="1"/>
        <v>410.1854800000001</v>
      </c>
      <c r="AY27" s="67" t="e">
        <f>#REF!-AU27</f>
        <v>#REF!</v>
      </c>
      <c r="AZ27" s="67" t="e">
        <f>#REF!-AV27</f>
        <v>#REF!</v>
      </c>
      <c r="BA27" s="67" t="e">
        <f>AW27-#REF!</f>
        <v>#REF!</v>
      </c>
      <c r="BB27" s="98">
        <v>2.3559199999999998</v>
      </c>
      <c r="BC27" s="98">
        <v>-504.010740400001</v>
      </c>
      <c r="BD27" s="98">
        <v>-19.838609999999001</v>
      </c>
      <c r="BE27" s="98">
        <v>0</v>
      </c>
      <c r="BF27" s="98">
        <v>-829.99315999999999</v>
      </c>
      <c r="BG27" s="98">
        <v>-889.30291</v>
      </c>
      <c r="BH27" s="98">
        <v>397.71415000000002</v>
      </c>
      <c r="BI27" s="98">
        <v>0</v>
      </c>
      <c r="BJ27" s="100">
        <v>9174.5425799999994</v>
      </c>
      <c r="BK27" s="100">
        <v>8772.7472699999998</v>
      </c>
      <c r="BL27" s="67"/>
      <c r="BM27" s="67" t="e">
        <f>BB27-#REF!</f>
        <v>#REF!</v>
      </c>
      <c r="BN27" s="67" t="e">
        <f>BC27-#REF!</f>
        <v>#REF!</v>
      </c>
      <c r="BO27" s="67" t="e">
        <f>BD27-#REF!</f>
        <v>#REF!</v>
      </c>
      <c r="BP27" s="67" t="e">
        <f>BE27-#REF!</f>
        <v>#REF!</v>
      </c>
      <c r="BQ27" s="67" t="e">
        <f>BF27-#REF!</f>
        <v>#REF!</v>
      </c>
      <c r="BR27" s="67">
        <f t="shared" si="2"/>
        <v>-5124.3029100000003</v>
      </c>
      <c r="BS27" s="67">
        <f t="shared" si="3"/>
        <v>-5764.2858500000002</v>
      </c>
      <c r="BT27" s="67" t="e">
        <f>BI27-#REF!</f>
        <v>#REF!</v>
      </c>
      <c r="BU27" s="67" t="e">
        <f>BJ27-#REF!</f>
        <v>#REF!</v>
      </c>
      <c r="BV27" s="67" t="e">
        <f>BK27-#REF!</f>
        <v>#REF!</v>
      </c>
      <c r="BW27" s="138"/>
      <c r="BX27" s="101"/>
      <c r="BZ27" s="67">
        <v>1488</v>
      </c>
      <c r="CA27" s="67"/>
      <c r="CB27" s="67" t="e">
        <f>ROUND(#REF!,0)</f>
        <v>#REF!</v>
      </c>
      <c r="CC27" s="67" t="e">
        <f>ROUND(#REF!,0)</f>
        <v>#REF!</v>
      </c>
      <c r="CD27" s="67" t="e">
        <f>ROUND(#REF!,0)</f>
        <v>#REF!</v>
      </c>
      <c r="CE27" s="67" t="e">
        <f>ROUND(#REF!,0)</f>
        <v>#REF!</v>
      </c>
      <c r="CF27" s="67" t="e">
        <f>ROUND(#REF!,0)</f>
        <v>#REF!</v>
      </c>
      <c r="CG27" s="67" t="e">
        <f>ROUND(#REF!,0)</f>
        <v>#REF!</v>
      </c>
      <c r="CH27" s="67">
        <f t="shared" si="7"/>
        <v>6162</v>
      </c>
      <c r="CI27" s="67" t="e">
        <f>ROUND(#REF!,0)</f>
        <v>#REF!</v>
      </c>
      <c r="CJ27" s="67">
        <f t="shared" si="8"/>
        <v>4235</v>
      </c>
      <c r="CK27" s="67" t="e">
        <f>ROUND(#REF!,0)</f>
        <v>#REF!</v>
      </c>
      <c r="CL27" s="67"/>
      <c r="CM27" s="67"/>
      <c r="CN27" s="67"/>
      <c r="CO27" s="67"/>
      <c r="CP27" s="67"/>
      <c r="CQ27" s="67"/>
      <c r="CR27" s="67">
        <v>6162</v>
      </c>
      <c r="CS27" s="67"/>
      <c r="CT27" s="67"/>
      <c r="CU27" s="67"/>
      <c r="CV27" s="67"/>
      <c r="CY27" s="91">
        <v>2622</v>
      </c>
      <c r="CZ27" s="102">
        <v>7407</v>
      </c>
      <c r="DA27" s="66">
        <v>1050.55</v>
      </c>
    </row>
    <row r="28" spans="2:105" ht="21.75" customHeight="1">
      <c r="D28" s="80"/>
      <c r="E28" s="90" t="s">
        <v>54</v>
      </c>
      <c r="F28" s="91">
        <f t="shared" si="4"/>
        <v>-25</v>
      </c>
      <c r="G28" s="91">
        <v>-5</v>
      </c>
      <c r="H28" s="91">
        <v>0.77928999999999959</v>
      </c>
      <c r="I28" s="91">
        <v>20</v>
      </c>
      <c r="J28" s="91">
        <v>-4</v>
      </c>
      <c r="K28" s="91">
        <v>6</v>
      </c>
      <c r="L28" s="91">
        <f t="shared" si="5"/>
        <v>-80</v>
      </c>
      <c r="M28" s="91">
        <v>103</v>
      </c>
      <c r="N28" s="91">
        <v>240</v>
      </c>
      <c r="O28" s="91">
        <v>93</v>
      </c>
      <c r="P28" s="91">
        <v>130</v>
      </c>
      <c r="Q28" s="92"/>
      <c r="R28" s="93">
        <v>-4.7792899999999996</v>
      </c>
      <c r="S28" s="92">
        <v>-110</v>
      </c>
      <c r="T28" s="92"/>
      <c r="U28" s="95">
        <f t="shared" si="0"/>
        <v>67</v>
      </c>
      <c r="V28" s="103">
        <v>145</v>
      </c>
      <c r="W28" s="95" t="e">
        <f>#REF!+V28</f>
        <v>#REF!</v>
      </c>
      <c r="X28" s="95" t="e">
        <f>#REF!-W28</f>
        <v>#REF!</v>
      </c>
      <c r="Y28" s="91">
        <v>-174</v>
      </c>
      <c r="Z28" s="91">
        <v>114</v>
      </c>
      <c r="AA28" s="91">
        <v>50</v>
      </c>
      <c r="AB28" s="91">
        <v>-57</v>
      </c>
      <c r="AC28" s="92">
        <v>-37</v>
      </c>
      <c r="AD28" s="92">
        <v>64</v>
      </c>
      <c r="AE28" s="92">
        <v>30</v>
      </c>
      <c r="AF28" s="92">
        <v>64</v>
      </c>
      <c r="AG28" s="92">
        <v>145</v>
      </c>
      <c r="AH28" s="61" t="e">
        <f>(O31-#REF!)/#REF!</f>
        <v>#REF!</v>
      </c>
      <c r="AI28" s="96">
        <v>-150</v>
      </c>
      <c r="AJ28" s="67">
        <v>-24.570609999999999</v>
      </c>
      <c r="AK28" s="67">
        <v>-29.62405</v>
      </c>
      <c r="AL28" s="67">
        <v>108.23023000000001</v>
      </c>
      <c r="AM28" s="67">
        <v>279.46622000000002</v>
      </c>
      <c r="AN28" s="67"/>
      <c r="AO28" s="97">
        <v>9.8536099999999998</v>
      </c>
      <c r="AP28" s="97">
        <v>145.93165999999999</v>
      </c>
      <c r="AQ28" s="67"/>
      <c r="AR28" s="67">
        <f t="shared" si="6"/>
        <v>-183.85361</v>
      </c>
      <c r="AS28" s="67" t="e">
        <f>#REF!-AL28</f>
        <v>#REF!</v>
      </c>
      <c r="AT28" s="67">
        <v>279.46622000000002</v>
      </c>
      <c r="AU28" s="67">
        <v>130.65470999999999</v>
      </c>
      <c r="AV28" s="67">
        <v>108.23023000000001</v>
      </c>
      <c r="AW28" s="67">
        <v>59.24521</v>
      </c>
      <c r="AX28" s="67">
        <f t="shared" si="1"/>
        <v>-165.46622000000002</v>
      </c>
      <c r="AY28" s="67" t="e">
        <f>#REF!-AU28</f>
        <v>#REF!</v>
      </c>
      <c r="AZ28" s="67" t="e">
        <f>#REF!-AV28</f>
        <v>#REF!</v>
      </c>
      <c r="BA28" s="67" t="e">
        <f>AW28-#REF!</f>
        <v>#REF!</v>
      </c>
      <c r="BB28" s="98">
        <v>5.2900099999995502</v>
      </c>
      <c r="BC28" s="98">
        <v>51.282609999999998</v>
      </c>
      <c r="BD28" s="98">
        <v>-0.89908000000104304</v>
      </c>
      <c r="BE28" s="98">
        <v>0</v>
      </c>
      <c r="BF28" s="98">
        <v>207.87195</v>
      </c>
      <c r="BG28" s="98">
        <v>-3.2539199999999999</v>
      </c>
      <c r="BH28" s="98">
        <v>-57.696510000000004</v>
      </c>
      <c r="BI28" s="98">
        <v>0</v>
      </c>
      <c r="BJ28" s="100">
        <v>-255.10205999999999</v>
      </c>
      <c r="BK28" s="100">
        <v>-23.3264</v>
      </c>
      <c r="BL28" s="67"/>
      <c r="BM28" s="67" t="e">
        <f>BB28-#REF!</f>
        <v>#REF!</v>
      </c>
      <c r="BN28" s="67" t="e">
        <f>BC28-#REF!</f>
        <v>#REF!</v>
      </c>
      <c r="BO28" s="67" t="e">
        <f>BD28-#REF!</f>
        <v>#REF!</v>
      </c>
      <c r="BP28" s="67" t="e">
        <f>BE28-#REF!</f>
        <v>#REF!</v>
      </c>
      <c r="BQ28" s="67" t="e">
        <f>BF28-#REF!</f>
        <v>#REF!</v>
      </c>
      <c r="BR28" s="67">
        <f t="shared" si="2"/>
        <v>-117.25391999999999</v>
      </c>
      <c r="BS28" s="67">
        <f t="shared" si="3"/>
        <v>116.30349</v>
      </c>
      <c r="BT28" s="67" t="e">
        <f>BI28-#REF!</f>
        <v>#REF!</v>
      </c>
      <c r="BU28" s="67" t="e">
        <f>BJ28-#REF!</f>
        <v>#REF!</v>
      </c>
      <c r="BV28" s="67" t="e">
        <f>BK28-#REF!</f>
        <v>#REF!</v>
      </c>
      <c r="BW28" s="138"/>
      <c r="BX28" s="101"/>
      <c r="BZ28" s="67">
        <v>-57</v>
      </c>
      <c r="CA28" s="67"/>
      <c r="CB28" s="67" t="e">
        <f>ROUND(#REF!,0)</f>
        <v>#REF!</v>
      </c>
      <c r="CC28" s="67" t="e">
        <f>ROUND(#REF!,0)</f>
        <v>#REF!</v>
      </c>
      <c r="CD28" s="67" t="e">
        <f>ROUND(#REF!,0)</f>
        <v>#REF!</v>
      </c>
      <c r="CE28" s="67" t="e">
        <f>ROUND(#REF!,0)</f>
        <v>#REF!</v>
      </c>
      <c r="CF28" s="67" t="e">
        <f>ROUND(#REF!,0)</f>
        <v>#REF!</v>
      </c>
      <c r="CG28" s="67" t="e">
        <f>ROUND(#REF!,0)</f>
        <v>#REF!</v>
      </c>
      <c r="CH28" s="67">
        <f t="shared" si="7"/>
        <v>-174</v>
      </c>
      <c r="CI28" s="67" t="e">
        <f>ROUND(#REF!,0)</f>
        <v>#REF!</v>
      </c>
      <c r="CJ28" s="67">
        <f t="shared" si="8"/>
        <v>114</v>
      </c>
      <c r="CK28" s="67" t="e">
        <f>ROUND(#REF!,0)</f>
        <v>#REF!</v>
      </c>
      <c r="CL28" s="67"/>
      <c r="CM28" s="67"/>
      <c r="CN28" s="67"/>
      <c r="CO28" s="67"/>
      <c r="CP28" s="67"/>
      <c r="CQ28" s="67"/>
      <c r="CR28" s="67">
        <v>-174</v>
      </c>
      <c r="CS28" s="67"/>
      <c r="CT28" s="67"/>
      <c r="CU28" s="67"/>
      <c r="CV28" s="67"/>
      <c r="CY28" s="91">
        <v>45</v>
      </c>
      <c r="CZ28" s="102">
        <v>173</v>
      </c>
      <c r="DA28" s="66">
        <v>-22.43</v>
      </c>
    </row>
    <row r="29" spans="2:105" ht="21.75" customHeight="1">
      <c r="D29" s="80"/>
      <c r="E29" s="90" t="s">
        <v>55</v>
      </c>
      <c r="F29" s="91">
        <f t="shared" si="4"/>
        <v>2112</v>
      </c>
      <c r="G29" s="91">
        <v>1913</v>
      </c>
      <c r="H29" s="91">
        <v>1625.43217</v>
      </c>
      <c r="I29" s="91">
        <v>7651</v>
      </c>
      <c r="J29" s="91">
        <v>6814</v>
      </c>
      <c r="K29" s="91">
        <v>4452</v>
      </c>
      <c r="L29" s="91">
        <f t="shared" si="5"/>
        <v>2112</v>
      </c>
      <c r="M29" s="91">
        <v>1912</v>
      </c>
      <c r="N29" s="91">
        <v>1624</v>
      </c>
      <c r="O29" s="91">
        <v>7648</v>
      </c>
      <c r="P29" s="91">
        <v>6812</v>
      </c>
      <c r="Q29" s="92"/>
      <c r="R29" s="93">
        <v>5188.56783</v>
      </c>
      <c r="S29" s="92">
        <v>5188</v>
      </c>
      <c r="T29" s="92"/>
      <c r="U29" s="95">
        <f t="shared" si="0"/>
        <v>-3912</v>
      </c>
      <c r="V29" s="103">
        <v>1050</v>
      </c>
      <c r="W29" s="95" t="e">
        <f>#REF!+V29</f>
        <v>#REF!</v>
      </c>
      <c r="X29" s="95" t="e">
        <f>#REF!-W29</f>
        <v>#REF!</v>
      </c>
      <c r="Y29" s="91">
        <v>3191</v>
      </c>
      <c r="Z29" s="91">
        <v>3686</v>
      </c>
      <c r="AA29" s="91">
        <v>3686</v>
      </c>
      <c r="AB29" s="91">
        <v>3193</v>
      </c>
      <c r="AC29" s="92">
        <v>2027</v>
      </c>
      <c r="AD29" s="92">
        <v>1050</v>
      </c>
      <c r="AE29" s="92">
        <v>2257</v>
      </c>
      <c r="AF29" s="92">
        <v>1050</v>
      </c>
      <c r="AG29" s="92">
        <v>1050</v>
      </c>
      <c r="AH29" s="61" t="e">
        <f>(O32-#REF!)/#REF!</f>
        <v>#REF!</v>
      </c>
      <c r="AI29" s="96">
        <v>4450</v>
      </c>
      <c r="AJ29" s="67">
        <v>893.425881</v>
      </c>
      <c r="AK29" s="67">
        <v>893.42588000000001</v>
      </c>
      <c r="AL29" s="67">
        <v>61.040170000000003</v>
      </c>
      <c r="AM29" s="67">
        <v>61.040170000000003</v>
      </c>
      <c r="AN29" s="67"/>
      <c r="AO29" s="97">
        <v>9.0276499999999995</v>
      </c>
      <c r="AP29" s="97">
        <v>1.6480999999999999</v>
      </c>
      <c r="AQ29" s="67"/>
      <c r="AR29" s="67">
        <f t="shared" si="6"/>
        <v>3181.97235</v>
      </c>
      <c r="AS29" s="67" t="e">
        <f>#REF!-AL29</f>
        <v>#REF!</v>
      </c>
      <c r="AT29" s="67">
        <v>61.040170000000003</v>
      </c>
      <c r="AU29" s="67">
        <v>50.364420000000003</v>
      </c>
      <c r="AV29" s="67">
        <v>61.040170000000003</v>
      </c>
      <c r="AW29" s="67">
        <v>50.364420000000003</v>
      </c>
      <c r="AX29" s="67">
        <f t="shared" si="1"/>
        <v>3624.9598299999998</v>
      </c>
      <c r="AY29" s="67" t="e">
        <f>#REF!-AU29</f>
        <v>#REF!</v>
      </c>
      <c r="AZ29" s="67" t="e">
        <f>#REF!-AV29</f>
        <v>#REF!</v>
      </c>
      <c r="BA29" s="67" t="e">
        <f>AW29-#REF!</f>
        <v>#REF!</v>
      </c>
      <c r="BB29" s="98">
        <v>0</v>
      </c>
      <c r="BC29" s="98">
        <v>-832.98001750000105</v>
      </c>
      <c r="BD29" s="98">
        <v>-161.35224920000101</v>
      </c>
      <c r="BE29" s="98">
        <v>0</v>
      </c>
      <c r="BF29" s="98">
        <v>0</v>
      </c>
      <c r="BG29" s="98">
        <v>-832.98001999999997</v>
      </c>
      <c r="BH29" s="98">
        <v>-161.75226000000001</v>
      </c>
      <c r="BI29" s="98">
        <v>0</v>
      </c>
      <c r="BJ29" s="100">
        <v>5392.3002900000001</v>
      </c>
      <c r="BK29" s="100">
        <v>6911.2058200000001</v>
      </c>
      <c r="BL29" s="67"/>
      <c r="BM29" s="67" t="e">
        <f>BB29-#REF!</f>
        <v>#REF!</v>
      </c>
      <c r="BN29" s="67" t="e">
        <f>BC29-#REF!</f>
        <v>#REF!</v>
      </c>
      <c r="BO29" s="67" t="e">
        <f>BD29-#REF!</f>
        <v>#REF!</v>
      </c>
      <c r="BP29" s="67" t="e">
        <f>BE29-#REF!</f>
        <v>#REF!</v>
      </c>
      <c r="BQ29" s="67" t="e">
        <f>BF29-#REF!</f>
        <v>#REF!</v>
      </c>
      <c r="BR29" s="67">
        <f t="shared" si="2"/>
        <v>-4518.98002</v>
      </c>
      <c r="BS29" s="67">
        <f t="shared" si="3"/>
        <v>-3352.7522600000002</v>
      </c>
      <c r="BT29" s="67" t="e">
        <f>BI29-#REF!</f>
        <v>#REF!</v>
      </c>
      <c r="BU29" s="67" t="e">
        <f>BJ29-#REF!</f>
        <v>#REF!</v>
      </c>
      <c r="BV29" s="67" t="e">
        <f>BK29-#REF!</f>
        <v>#REF!</v>
      </c>
      <c r="BW29" s="138"/>
      <c r="BX29" s="101"/>
      <c r="BZ29" s="67">
        <v>3193</v>
      </c>
      <c r="CA29" s="67"/>
      <c r="CB29" s="67" t="e">
        <f>ROUND(#REF!,0)</f>
        <v>#REF!</v>
      </c>
      <c r="CC29" s="67" t="e">
        <f>ROUND(#REF!,0)</f>
        <v>#REF!</v>
      </c>
      <c r="CD29" s="67" t="e">
        <f>ROUND(#REF!,0)</f>
        <v>#REF!</v>
      </c>
      <c r="CE29" s="67" t="e">
        <f>ROUND(#REF!,0)</f>
        <v>#REF!</v>
      </c>
      <c r="CF29" s="67" t="e">
        <f>ROUND(#REF!,0)</f>
        <v>#REF!</v>
      </c>
      <c r="CG29" s="67" t="e">
        <f>ROUND(#REF!,0)</f>
        <v>#REF!</v>
      </c>
      <c r="CH29" s="67">
        <f t="shared" si="7"/>
        <v>3191</v>
      </c>
      <c r="CI29" s="67" t="e">
        <f>ROUND(#REF!,0)</f>
        <v>#REF!</v>
      </c>
      <c r="CJ29" s="67">
        <f t="shared" si="8"/>
        <v>3686</v>
      </c>
      <c r="CK29" s="67" t="e">
        <f>ROUND(#REF!,0)</f>
        <v>#REF!</v>
      </c>
      <c r="CL29" s="67"/>
      <c r="CM29" s="67"/>
      <c r="CN29" s="67"/>
      <c r="CO29" s="67"/>
      <c r="CP29" s="67"/>
      <c r="CQ29" s="67"/>
      <c r="CR29" s="67">
        <v>3191</v>
      </c>
      <c r="CS29" s="67"/>
      <c r="CT29" s="67"/>
      <c r="CU29" s="67"/>
      <c r="CV29" s="67"/>
      <c r="CY29" s="91">
        <v>5539</v>
      </c>
      <c r="CZ29" s="102">
        <v>5536</v>
      </c>
      <c r="DA29" s="66">
        <v>1642.83</v>
      </c>
    </row>
    <row r="30" spans="2:105" ht="21.75" customHeight="1">
      <c r="D30" s="80"/>
      <c r="E30" s="90" t="s">
        <v>56</v>
      </c>
      <c r="F30" s="91">
        <f t="shared" si="4"/>
        <v>333</v>
      </c>
      <c r="G30" s="91">
        <v>338</v>
      </c>
      <c r="H30" s="91">
        <v>333.73284999999998</v>
      </c>
      <c r="I30" s="91">
        <v>1369</v>
      </c>
      <c r="J30" s="91">
        <v>1257</v>
      </c>
      <c r="K30" s="91">
        <v>1685</v>
      </c>
      <c r="L30" s="91">
        <f t="shared" si="5"/>
        <v>333</v>
      </c>
      <c r="M30" s="91">
        <v>338</v>
      </c>
      <c r="N30" s="91">
        <v>334</v>
      </c>
      <c r="O30" s="91">
        <v>1369</v>
      </c>
      <c r="P30" s="91">
        <v>1257</v>
      </c>
      <c r="Q30" s="92"/>
      <c r="R30" s="93">
        <v>923.26715000000002</v>
      </c>
      <c r="S30" s="92">
        <v>923</v>
      </c>
      <c r="T30" s="92"/>
      <c r="U30" s="95">
        <f t="shared" si="0"/>
        <v>-702</v>
      </c>
      <c r="V30" s="103">
        <v>263</v>
      </c>
      <c r="W30" s="95" t="e">
        <f>#REF!+V30</f>
        <v>#REF!</v>
      </c>
      <c r="X30" s="95" t="e">
        <f>#REF!-W30</f>
        <v>#REF!</v>
      </c>
      <c r="Y30" s="91">
        <v>1366</v>
      </c>
      <c r="Z30" s="91">
        <v>734</v>
      </c>
      <c r="AA30" s="91">
        <v>734</v>
      </c>
      <c r="AB30" s="91">
        <v>1366</v>
      </c>
      <c r="AC30" s="92">
        <v>1004</v>
      </c>
      <c r="AD30" s="92">
        <v>263</v>
      </c>
      <c r="AE30" s="92">
        <v>454</v>
      </c>
      <c r="AF30" s="92">
        <v>258</v>
      </c>
      <c r="AG30" s="92">
        <v>263</v>
      </c>
      <c r="AH30" s="61" t="e">
        <f>(O33-#REF!)/#REF!</f>
        <v>#REF!</v>
      </c>
      <c r="AI30" s="96">
        <v>1685</v>
      </c>
      <c r="AJ30" s="67">
        <v>497.51912900000002</v>
      </c>
      <c r="AK30" s="67">
        <v>438.66365999999999</v>
      </c>
      <c r="AL30" s="67">
        <v>131.00775999999999</v>
      </c>
      <c r="AM30" s="67">
        <v>487.16140999999999</v>
      </c>
      <c r="AN30" s="67"/>
      <c r="AO30" s="97">
        <v>77.36891</v>
      </c>
      <c r="AP30" s="97">
        <v>61.671010000000003</v>
      </c>
      <c r="AQ30" s="67"/>
      <c r="AR30" s="67">
        <f t="shared" si="6"/>
        <v>1288.6310900000001</v>
      </c>
      <c r="AS30" s="67" t="e">
        <f>#REF!-AL30</f>
        <v>#REF!</v>
      </c>
      <c r="AT30" s="67">
        <v>487.16140999999999</v>
      </c>
      <c r="AU30" s="67">
        <v>348.12148999999999</v>
      </c>
      <c r="AV30" s="67">
        <v>131.00775999999999</v>
      </c>
      <c r="AW30" s="67">
        <v>81.148259999999993</v>
      </c>
      <c r="AX30" s="67">
        <f t="shared" si="1"/>
        <v>246.83859000000001</v>
      </c>
      <c r="AY30" s="67" t="e">
        <f>#REF!-AU30</f>
        <v>#REF!</v>
      </c>
      <c r="AZ30" s="67" t="e">
        <f>#REF!-AV30</f>
        <v>#REF!</v>
      </c>
      <c r="BA30" s="67" t="e">
        <f>AW30-#REF!</f>
        <v>#REF!</v>
      </c>
      <c r="BB30" s="98">
        <v>0</v>
      </c>
      <c r="BC30" s="98">
        <v>-188.67814000000001</v>
      </c>
      <c r="BD30" s="98">
        <v>-10.658189999999999</v>
      </c>
      <c r="BE30" s="98">
        <v>0</v>
      </c>
      <c r="BF30" s="98">
        <v>-0.20216999999999999</v>
      </c>
      <c r="BG30" s="98">
        <v>-173.15662</v>
      </c>
      <c r="BH30" s="98">
        <v>-120.6071</v>
      </c>
      <c r="BI30" s="98">
        <v>0</v>
      </c>
      <c r="BJ30" s="100">
        <v>902.78454999999997</v>
      </c>
      <c r="BK30" s="100">
        <v>2333.8501099999999</v>
      </c>
      <c r="BL30" s="67"/>
      <c r="BM30" s="67" t="e">
        <f>BB30-#REF!</f>
        <v>#REF!</v>
      </c>
      <c r="BN30" s="67" t="e">
        <f>BC30-#REF!</f>
        <v>#REF!</v>
      </c>
      <c r="BO30" s="67" t="e">
        <f>BD30-#REF!</f>
        <v>#REF!</v>
      </c>
      <c r="BP30" s="67" t="e">
        <f>BE30-#REF!</f>
        <v>#REF!</v>
      </c>
      <c r="BQ30" s="67" t="e">
        <f>BF30-#REF!</f>
        <v>#REF!</v>
      </c>
      <c r="BR30" s="67">
        <f t="shared" si="2"/>
        <v>-907.15661999999998</v>
      </c>
      <c r="BS30" s="67">
        <f t="shared" si="3"/>
        <v>-1486.6070999999999</v>
      </c>
      <c r="BT30" s="67" t="e">
        <f>BI30-#REF!</f>
        <v>#REF!</v>
      </c>
      <c r="BU30" s="67" t="e">
        <f>BJ30-#REF!</f>
        <v>#REF!</v>
      </c>
      <c r="BV30" s="67" t="e">
        <f>BK30-#REF!</f>
        <v>#REF!</v>
      </c>
      <c r="BW30" s="138"/>
      <c r="BX30" s="101"/>
      <c r="BZ30" s="67">
        <v>1482</v>
      </c>
      <c r="CA30" s="67"/>
      <c r="CB30" s="67" t="e">
        <f>ROUND(#REF!,0)</f>
        <v>#REF!</v>
      </c>
      <c r="CC30" s="67" t="e">
        <f>ROUND(#REF!,0)</f>
        <v>#REF!</v>
      </c>
      <c r="CD30" s="67" t="e">
        <f>ROUND(#REF!,0)</f>
        <v>#REF!</v>
      </c>
      <c r="CE30" s="67" t="e">
        <f>ROUND(#REF!,0)</f>
        <v>#REF!</v>
      </c>
      <c r="CF30" s="67" t="e">
        <f>ROUND(#REF!,0)</f>
        <v>#REF!</v>
      </c>
      <c r="CG30" s="67" t="e">
        <f>ROUND(#REF!,0)</f>
        <v>#REF!</v>
      </c>
      <c r="CH30" s="67">
        <f t="shared" si="7"/>
        <v>1366</v>
      </c>
      <c r="CI30" s="67" t="e">
        <f>ROUND(#REF!,0)</f>
        <v>#REF!</v>
      </c>
      <c r="CJ30" s="67">
        <f t="shared" si="8"/>
        <v>734</v>
      </c>
      <c r="CK30" s="67" t="e">
        <f>ROUND(#REF!,0)</f>
        <v>#REF!</v>
      </c>
      <c r="CL30" s="67"/>
      <c r="CM30" s="67"/>
      <c r="CN30" s="67"/>
      <c r="CO30" s="67"/>
      <c r="CP30" s="67"/>
      <c r="CQ30" s="67"/>
      <c r="CR30" s="67">
        <v>1366</v>
      </c>
      <c r="CS30" s="67"/>
      <c r="CT30" s="67"/>
      <c r="CU30" s="67"/>
      <c r="CV30" s="67"/>
      <c r="CY30" s="91">
        <v>1036</v>
      </c>
      <c r="CZ30" s="102">
        <v>1036</v>
      </c>
      <c r="DA30" s="66">
        <v>314.33999999999997</v>
      </c>
    </row>
    <row r="31" spans="2:105" ht="21.75" customHeight="1">
      <c r="D31" s="80"/>
      <c r="E31" s="90" t="s">
        <v>57</v>
      </c>
      <c r="F31" s="91">
        <f t="shared" si="4"/>
        <v>680</v>
      </c>
      <c r="G31" s="91">
        <v>620</v>
      </c>
      <c r="H31" s="91">
        <v>428.79489999999987</v>
      </c>
      <c r="I31" s="91">
        <v>2690</v>
      </c>
      <c r="J31" s="91">
        <v>2757</v>
      </c>
      <c r="K31" s="91">
        <v>4376</v>
      </c>
      <c r="L31" s="91">
        <f t="shared" si="5"/>
        <v>958</v>
      </c>
      <c r="M31" s="91">
        <v>806</v>
      </c>
      <c r="N31" s="91">
        <v>470</v>
      </c>
      <c r="O31" s="91">
        <f>3302-5</f>
        <v>3297</v>
      </c>
      <c r="P31" s="91">
        <v>3070</v>
      </c>
      <c r="Q31" s="92"/>
      <c r="R31" s="93">
        <v>2328.2051000000001</v>
      </c>
      <c r="S31" s="92">
        <v>2600</v>
      </c>
      <c r="T31" s="92"/>
      <c r="U31" s="95">
        <f t="shared" si="0"/>
        <v>-1869</v>
      </c>
      <c r="V31" s="103">
        <v>857</v>
      </c>
      <c r="W31" s="95" t="e">
        <f>#REF!+V31</f>
        <v>#REF!</v>
      </c>
      <c r="X31" s="95" t="e">
        <f>#REF!-W31</f>
        <v>#REF!</v>
      </c>
      <c r="Y31" s="91">
        <v>4280</v>
      </c>
      <c r="Z31" s="91">
        <v>2749</v>
      </c>
      <c r="AA31" s="91">
        <v>2374</v>
      </c>
      <c r="AB31" s="91">
        <v>3651</v>
      </c>
      <c r="AC31" s="92">
        <v>2698</v>
      </c>
      <c r="AD31" s="92">
        <v>751</v>
      </c>
      <c r="AE31" s="92">
        <v>1433</v>
      </c>
      <c r="AF31" s="92">
        <v>720</v>
      </c>
      <c r="AG31" s="92">
        <v>857</v>
      </c>
      <c r="AH31" s="61" t="e">
        <f>(O34-#REF!)/#REF!</f>
        <v>#REF!</v>
      </c>
      <c r="AI31" s="96">
        <v>5129</v>
      </c>
      <c r="AJ31" s="67">
        <v>948.72848999999997</v>
      </c>
      <c r="AK31" s="67">
        <v>1145.9211299999999</v>
      </c>
      <c r="AL31" s="67">
        <v>2001.61654</v>
      </c>
      <c r="AM31" s="67">
        <v>2340.6965500000001</v>
      </c>
      <c r="AN31" s="67"/>
      <c r="AO31" s="97">
        <v>700.7758</v>
      </c>
      <c r="AP31" s="97">
        <v>651.27508999999998</v>
      </c>
      <c r="AQ31" s="67"/>
      <c r="AR31" s="67">
        <f t="shared" si="6"/>
        <v>3579.2242000000001</v>
      </c>
      <c r="AS31" s="67" t="e">
        <f>#REF!-AL31</f>
        <v>#REF!</v>
      </c>
      <c r="AT31" s="67">
        <v>2311.6965500000001</v>
      </c>
      <c r="AU31" s="67">
        <v>967.56565999999998</v>
      </c>
      <c r="AV31" s="67">
        <v>1972.8715400000001</v>
      </c>
      <c r="AW31" s="67">
        <v>858.83379000000002</v>
      </c>
      <c r="AX31" s="67">
        <f t="shared" si="1"/>
        <v>437.30344999999988</v>
      </c>
      <c r="AY31" s="67" t="e">
        <f>#REF!-AU31</f>
        <v>#REF!</v>
      </c>
      <c r="AZ31" s="67" t="e">
        <f>#REF!-AV31</f>
        <v>#REF!</v>
      </c>
      <c r="BA31" s="67" t="e">
        <f>AW31-#REF!</f>
        <v>#REF!</v>
      </c>
      <c r="BB31" s="98">
        <v>-124.37255999999999</v>
      </c>
      <c r="BC31" s="98">
        <v>-288.93889999999999</v>
      </c>
      <c r="BD31" s="98">
        <v>-199.16838000000001</v>
      </c>
      <c r="BE31" s="98">
        <v>0</v>
      </c>
      <c r="BF31" s="98">
        <v>-108.28343</v>
      </c>
      <c r="BG31" s="98">
        <v>-175.17302000000001</v>
      </c>
      <c r="BH31" s="98">
        <v>-118.50678000000001</v>
      </c>
      <c r="BI31" s="98">
        <v>0</v>
      </c>
      <c r="BJ31" s="100">
        <v>4863.62554</v>
      </c>
      <c r="BK31" s="100">
        <v>7029.0715300000002</v>
      </c>
      <c r="BL31" s="67"/>
      <c r="BM31" s="67" t="e">
        <f>BB31-#REF!</f>
        <v>#REF!</v>
      </c>
      <c r="BN31" s="67" t="e">
        <f>BC31-#REF!</f>
        <v>#REF!</v>
      </c>
      <c r="BO31" s="67" t="e">
        <f>BD31-#REF!</f>
        <v>#REF!</v>
      </c>
      <c r="BP31" s="67" t="e">
        <f>BE31-#REF!</f>
        <v>#REF!</v>
      </c>
      <c r="BQ31" s="67" t="e">
        <f>BF31-#REF!</f>
        <v>#REF!</v>
      </c>
      <c r="BR31" s="67">
        <f t="shared" si="2"/>
        <v>-2924.1730200000002</v>
      </c>
      <c r="BS31" s="67">
        <f t="shared" si="3"/>
        <v>-4398.5067799999997</v>
      </c>
      <c r="BT31" s="67" t="e">
        <f>BI31-#REF!</f>
        <v>#REF!</v>
      </c>
      <c r="BU31" s="67" t="e">
        <f>BJ31-#REF!</f>
        <v>#REF!</v>
      </c>
      <c r="BV31" s="67" t="e">
        <f>BK31-#REF!</f>
        <v>#REF!</v>
      </c>
      <c r="BW31" s="138"/>
      <c r="BX31" s="101"/>
      <c r="BZ31" s="67">
        <v>3456</v>
      </c>
      <c r="CA31" s="67"/>
      <c r="CB31" s="67" t="e">
        <f>ROUND(#REF!,0)</f>
        <v>#REF!</v>
      </c>
      <c r="CC31" s="67" t="e">
        <f>ROUND(#REF!,0)</f>
        <v>#REF!</v>
      </c>
      <c r="CD31" s="67" t="e">
        <f>ROUND(#REF!,0)</f>
        <v>#REF!</v>
      </c>
      <c r="CE31" s="67" t="e">
        <f>ROUND(#REF!,0)</f>
        <v>#REF!</v>
      </c>
      <c r="CF31" s="67" t="e">
        <f>ROUND(#REF!,0)</f>
        <v>#REF!</v>
      </c>
      <c r="CG31" s="67" t="e">
        <f>ROUND(#REF!,0)</f>
        <v>#REF!</v>
      </c>
      <c r="CH31" s="67">
        <f t="shared" si="7"/>
        <v>4280</v>
      </c>
      <c r="CI31" s="67" t="e">
        <f>ROUND(#REF!,0)</f>
        <v>#REF!</v>
      </c>
      <c r="CJ31" s="67">
        <f t="shared" si="8"/>
        <v>2749</v>
      </c>
      <c r="CK31" s="67" t="e">
        <f>ROUND(#REF!,0)</f>
        <v>#REF!</v>
      </c>
      <c r="CL31" s="67"/>
      <c r="CM31" s="67"/>
      <c r="CN31" s="67"/>
      <c r="CO31" s="67"/>
      <c r="CP31" s="67"/>
      <c r="CQ31" s="67"/>
      <c r="CR31" s="67">
        <v>4280</v>
      </c>
      <c r="CS31" s="67"/>
      <c r="CT31" s="67"/>
      <c r="CU31" s="67"/>
      <c r="CV31" s="67"/>
      <c r="CY31" s="91">
        <v>2010</v>
      </c>
      <c r="CZ31" s="102">
        <v>2339</v>
      </c>
      <c r="DA31" s="66">
        <v>802.3</v>
      </c>
    </row>
    <row r="32" spans="2:105" ht="26.25" customHeight="1">
      <c r="D32" s="80"/>
      <c r="E32" s="90" t="s">
        <v>58</v>
      </c>
      <c r="F32" s="91">
        <f t="shared" si="4"/>
        <v>2412</v>
      </c>
      <c r="G32" s="91">
        <v>2083</v>
      </c>
      <c r="H32" s="91">
        <v>1721.62673</v>
      </c>
      <c r="I32" s="91">
        <v>8180</v>
      </c>
      <c r="J32" s="91">
        <v>7592</v>
      </c>
      <c r="K32" s="91">
        <v>8616</v>
      </c>
      <c r="L32" s="91">
        <f t="shared" si="5"/>
        <v>2782</v>
      </c>
      <c r="M32" s="91">
        <v>2381</v>
      </c>
      <c r="N32" s="91">
        <v>2015</v>
      </c>
      <c r="O32" s="91">
        <v>9465</v>
      </c>
      <c r="P32" s="91">
        <v>8729</v>
      </c>
      <c r="Q32" s="92"/>
      <c r="R32" s="93">
        <v>5870.37327</v>
      </c>
      <c r="S32" s="92">
        <v>6714</v>
      </c>
      <c r="T32" s="92"/>
      <c r="U32" s="95">
        <f t="shared" si="0"/>
        <v>-4668</v>
      </c>
      <c r="V32" s="103">
        <v>1915</v>
      </c>
      <c r="W32" s="95" t="e">
        <f>#REF!+V32</f>
        <v>#REF!</v>
      </c>
      <c r="X32" s="95" t="e">
        <f>#REF!-W32</f>
        <v>#REF!</v>
      </c>
      <c r="Y32" s="91">
        <v>7662</v>
      </c>
      <c r="Z32" s="91">
        <v>6732</v>
      </c>
      <c r="AA32" s="91">
        <v>5787</v>
      </c>
      <c r="AB32" s="91">
        <v>6718</v>
      </c>
      <c r="AC32" s="92">
        <v>4496</v>
      </c>
      <c r="AD32" s="92">
        <v>1650</v>
      </c>
      <c r="AE32" s="92">
        <v>3452</v>
      </c>
      <c r="AF32" s="92">
        <v>1552</v>
      </c>
      <c r="AG32" s="92">
        <v>1915</v>
      </c>
      <c r="AH32" s="61" t="e">
        <f>(O35-#REF!)/#REF!</f>
        <v>#REF!</v>
      </c>
      <c r="AI32" s="96">
        <v>9844</v>
      </c>
      <c r="AJ32" s="67">
        <v>2106.27018</v>
      </c>
      <c r="AK32" s="67">
        <v>2559.6687299999999</v>
      </c>
      <c r="AL32" s="67"/>
      <c r="AM32" s="67"/>
      <c r="AN32" s="67"/>
      <c r="AQ32" s="67"/>
      <c r="AR32" s="67"/>
      <c r="AS32" s="67"/>
      <c r="AT32" s="67"/>
      <c r="AU32" s="67"/>
      <c r="AV32" s="67"/>
      <c r="AW32" s="67"/>
      <c r="AX32" s="67"/>
      <c r="AY32" s="67"/>
      <c r="AZ32" s="67"/>
      <c r="BA32" s="67"/>
      <c r="BB32" s="98"/>
      <c r="BC32" s="98"/>
      <c r="BD32" s="98"/>
      <c r="BE32" s="98"/>
      <c r="BF32" s="98"/>
      <c r="BG32" s="98"/>
      <c r="BH32" s="98"/>
      <c r="BI32" s="98"/>
      <c r="BJ32" s="100"/>
      <c r="BK32" s="100"/>
      <c r="BL32" s="67"/>
      <c r="BM32" s="67"/>
      <c r="BN32" s="67"/>
      <c r="BO32" s="67"/>
      <c r="BP32" s="67"/>
      <c r="BQ32" s="67"/>
      <c r="BR32" s="67"/>
      <c r="BS32" s="67"/>
      <c r="BT32" s="67"/>
      <c r="BU32" s="67"/>
      <c r="BV32" s="67"/>
      <c r="BW32" s="138"/>
      <c r="BX32" s="101"/>
      <c r="BZ32" s="67">
        <v>6329</v>
      </c>
      <c r="CA32" s="67"/>
      <c r="CB32" s="67"/>
      <c r="CC32" s="67"/>
      <c r="CD32" s="67"/>
      <c r="CE32" s="67"/>
      <c r="CF32" s="67"/>
      <c r="CG32" s="67"/>
      <c r="CH32" s="67"/>
      <c r="CI32" s="67"/>
      <c r="CJ32" s="67"/>
      <c r="CK32" s="67"/>
      <c r="CL32" s="67"/>
      <c r="CM32" s="67"/>
      <c r="CN32" s="67"/>
      <c r="CO32" s="67"/>
      <c r="CP32" s="67"/>
      <c r="CQ32" s="67"/>
      <c r="CR32" s="67">
        <v>7662</v>
      </c>
      <c r="CS32" s="67"/>
      <c r="CT32" s="67"/>
      <c r="CU32" s="67"/>
      <c r="CV32" s="67"/>
      <c r="CY32" s="91">
        <v>5768</v>
      </c>
      <c r="CZ32" s="102">
        <v>6683</v>
      </c>
      <c r="DA32" s="66">
        <v>1943.03</v>
      </c>
    </row>
    <row r="33" spans="2:105" ht="42" customHeight="1">
      <c r="D33" s="80"/>
      <c r="E33" s="90" t="s">
        <v>296</v>
      </c>
      <c r="F33" s="91">
        <f t="shared" si="4"/>
        <v>0</v>
      </c>
      <c r="G33" s="91">
        <v>83</v>
      </c>
      <c r="H33" s="91">
        <v>821.07457999999997</v>
      </c>
      <c r="I33" s="91">
        <v>83</v>
      </c>
      <c r="J33" s="91">
        <v>1979.07458</v>
      </c>
      <c r="K33" s="139">
        <v>939.81</v>
      </c>
      <c r="L33" s="91">
        <f t="shared" si="5"/>
        <v>0</v>
      </c>
      <c r="M33" s="139">
        <v>0</v>
      </c>
      <c r="N33" s="91">
        <v>365.03996000000001</v>
      </c>
      <c r="O33" s="139">
        <v>0</v>
      </c>
      <c r="P33" s="139">
        <v>365.03996000000001</v>
      </c>
      <c r="Q33" s="140"/>
      <c r="R33" s="141">
        <v>1158</v>
      </c>
      <c r="S33" s="140">
        <v>0</v>
      </c>
      <c r="T33" s="140"/>
      <c r="U33" s="95">
        <f t="shared" si="0"/>
        <v>365.03996000000001</v>
      </c>
      <c r="V33" s="142">
        <v>0</v>
      </c>
      <c r="W33" s="95" t="e">
        <f>#REF!+V33</f>
        <v>#REF!</v>
      </c>
      <c r="X33" s="95" t="e">
        <f>#REF!-W33</f>
        <v>#REF!</v>
      </c>
      <c r="Y33" s="139">
        <v>291.13094000000001</v>
      </c>
      <c r="Z33" s="139"/>
      <c r="AA33" s="139">
        <v>0</v>
      </c>
      <c r="AB33" s="139">
        <v>933.57348000000002</v>
      </c>
      <c r="AC33" s="140">
        <v>933.44826</v>
      </c>
      <c r="AD33" s="140">
        <v>0</v>
      </c>
      <c r="AE33" s="140">
        <v>0</v>
      </c>
      <c r="AF33" s="140">
        <v>0</v>
      </c>
      <c r="AG33" s="140">
        <v>0</v>
      </c>
      <c r="AH33" s="61" t="e">
        <f>(O36-#REF!)/#REF!</f>
        <v>#REF!</v>
      </c>
      <c r="AI33" s="96">
        <v>297.36928999999998</v>
      </c>
      <c r="AJ33" s="67">
        <v>0</v>
      </c>
      <c r="AK33" s="67">
        <v>0</v>
      </c>
      <c r="AL33" s="67"/>
      <c r="AM33" s="67"/>
      <c r="AN33" s="67"/>
      <c r="AQ33" s="67"/>
      <c r="AR33" s="67"/>
      <c r="AS33" s="67"/>
      <c r="AT33" s="67"/>
      <c r="AU33" s="67"/>
      <c r="AV33" s="67"/>
      <c r="AW33" s="67"/>
      <c r="AX33" s="67"/>
      <c r="AY33" s="67"/>
      <c r="AZ33" s="67"/>
      <c r="BA33" s="67"/>
      <c r="BB33" s="98"/>
      <c r="BC33" s="98"/>
      <c r="BD33" s="98"/>
      <c r="BE33" s="98"/>
      <c r="BF33" s="98"/>
      <c r="BG33" s="98"/>
      <c r="BH33" s="98"/>
      <c r="BI33" s="98"/>
      <c r="BJ33" s="100"/>
      <c r="BK33" s="100"/>
      <c r="BL33" s="67"/>
      <c r="BM33" s="67"/>
      <c r="BN33" s="67"/>
      <c r="BO33" s="67"/>
      <c r="BP33" s="67"/>
      <c r="BQ33" s="67"/>
      <c r="BR33" s="67"/>
      <c r="BS33" s="67"/>
      <c r="BT33" s="67"/>
      <c r="BU33" s="67"/>
      <c r="BV33" s="67"/>
      <c r="BW33" s="138"/>
      <c r="BX33" s="101"/>
      <c r="BZ33" s="67">
        <v>1471.3942400000001</v>
      </c>
      <c r="CA33" s="67"/>
      <c r="CB33" s="67"/>
      <c r="CC33" s="67" t="e">
        <f>ROUND(#REF!,0)</f>
        <v>#REF!</v>
      </c>
      <c r="CD33" s="67" t="e">
        <f>ROUND(#REF!,0)</f>
        <v>#REF!</v>
      </c>
      <c r="CE33" s="67"/>
      <c r="CF33" s="67" t="e">
        <f>ROUND(#REF!,0)</f>
        <v>#REF!</v>
      </c>
      <c r="CG33" s="67"/>
      <c r="CH33" s="67">
        <f>ROUND(Y33,0)</f>
        <v>291</v>
      </c>
      <c r="CI33" s="67"/>
      <c r="CJ33" s="67"/>
      <c r="CK33" s="67" t="e">
        <f>ROUND(#REF!,0)</f>
        <v>#REF!</v>
      </c>
      <c r="CL33" s="67"/>
      <c r="CM33" s="67"/>
      <c r="CN33" s="67"/>
      <c r="CO33" s="67"/>
      <c r="CP33" s="67"/>
      <c r="CQ33" s="67"/>
      <c r="CR33" s="67">
        <v>291.13094000000001</v>
      </c>
      <c r="CS33" s="67"/>
      <c r="CT33" s="67"/>
      <c r="CU33" s="67"/>
      <c r="CV33" s="67"/>
      <c r="CY33" s="91">
        <v>83</v>
      </c>
      <c r="CZ33" s="102">
        <v>0</v>
      </c>
      <c r="DA33" s="66">
        <v>0</v>
      </c>
    </row>
    <row r="34" spans="2:105" ht="21">
      <c r="D34" s="80"/>
      <c r="E34" s="90" t="s">
        <v>59</v>
      </c>
      <c r="F34" s="91">
        <f t="shared" si="4"/>
        <v>1678</v>
      </c>
      <c r="G34" s="91">
        <v>1791</v>
      </c>
      <c r="H34" s="91">
        <v>1624.2832399999998</v>
      </c>
      <c r="I34" s="91">
        <v>6516</v>
      </c>
      <c r="J34" s="91">
        <v>6208.9254199999996</v>
      </c>
      <c r="K34" s="91">
        <f>6525.92351-130</f>
        <v>6395.9235099999996</v>
      </c>
      <c r="L34" s="91">
        <f t="shared" si="5"/>
        <v>1932</v>
      </c>
      <c r="M34" s="91">
        <v>1992</v>
      </c>
      <c r="N34" s="91">
        <v>1834.9600399999999</v>
      </c>
      <c r="O34" s="91">
        <v>7378</v>
      </c>
      <c r="P34" s="91">
        <v>7361.9600399999999</v>
      </c>
      <c r="Q34" s="92"/>
      <c r="R34" s="143">
        <f>5742.64218-R33</f>
        <v>4584.6421799999998</v>
      </c>
      <c r="S34" s="92">
        <v>5527</v>
      </c>
      <c r="T34" s="92"/>
      <c r="U34" s="95">
        <f t="shared" si="0"/>
        <v>-3611.0399600000001</v>
      </c>
      <c r="V34" s="103">
        <v>1581</v>
      </c>
      <c r="W34" s="95" t="e">
        <f>#REF!+V34</f>
        <v>#REF!</v>
      </c>
      <c r="X34" s="95" t="e">
        <f>#REF!-W34</f>
        <v>#REF!</v>
      </c>
      <c r="Y34" s="91">
        <v>5568.86906</v>
      </c>
      <c r="Z34" s="91">
        <v>5350</v>
      </c>
      <c r="AA34" s="91">
        <v>4771</v>
      </c>
      <c r="AB34" s="91">
        <v>4716.42652</v>
      </c>
      <c r="AC34" s="92">
        <v>3145.5517399999999</v>
      </c>
      <c r="AD34" s="92">
        <v>1397</v>
      </c>
      <c r="AE34" s="92">
        <v>2877</v>
      </c>
      <c r="AF34" s="92">
        <v>1291</v>
      </c>
      <c r="AG34" s="92">
        <v>1581</v>
      </c>
      <c r="AH34" s="61" t="e">
        <f>(O37-#REF!)/#REF!</f>
        <v>#REF!</v>
      </c>
      <c r="AI34" s="144">
        <v>7419.6307100000004</v>
      </c>
      <c r="AJ34" s="67">
        <v>1443.7895593999999</v>
      </c>
      <c r="AK34" s="67">
        <v>1740.12878</v>
      </c>
      <c r="AL34" s="67">
        <v>2279.5064244</v>
      </c>
      <c r="AM34" s="67">
        <v>2770.45757</v>
      </c>
      <c r="AN34" s="67"/>
      <c r="AO34" s="97">
        <v>876.38567999999998</v>
      </c>
      <c r="AP34" s="97">
        <v>760.12144999999998</v>
      </c>
      <c r="AQ34" s="67"/>
      <c r="AR34" s="67">
        <f>Y34-AO34</f>
        <v>4692.4833799999997</v>
      </c>
      <c r="AS34" s="67" t="e">
        <f>#REF!-AL34</f>
        <v>#REF!</v>
      </c>
      <c r="AT34" s="67">
        <v>2799.2025699999999</v>
      </c>
      <c r="AU34" s="67">
        <v>1154.7754399999999</v>
      </c>
      <c r="AV34" s="67">
        <v>2308.2514243999999</v>
      </c>
      <c r="AW34" s="67">
        <v>987.38242549999995</v>
      </c>
      <c r="AX34" s="67">
        <f t="shared" ref="AX34:AX44" si="9">Z34-AT34</f>
        <v>2550.7974300000001</v>
      </c>
      <c r="AY34" s="67" t="e">
        <f>#REF!-AU34</f>
        <v>#REF!</v>
      </c>
      <c r="AZ34" s="67" t="e">
        <f>#REF!-AV34</f>
        <v>#REF!</v>
      </c>
      <c r="BA34" s="67" t="e">
        <f>AW34-#REF!</f>
        <v>#REF!</v>
      </c>
      <c r="BB34" s="98">
        <v>79.254454600000003</v>
      </c>
      <c r="BC34" s="98">
        <v>-1153.1147278999999</v>
      </c>
      <c r="BD34" s="98">
        <v>-252.58904949999999</v>
      </c>
      <c r="BE34" s="98">
        <v>0</v>
      </c>
      <c r="BF34" s="98">
        <v>193.08914999999999</v>
      </c>
      <c r="BG34" s="98">
        <v>-1359.0516299999999</v>
      </c>
      <c r="BH34" s="98">
        <v>-54.100240000000703</v>
      </c>
      <c r="BI34" s="98">
        <v>0</v>
      </c>
      <c r="BJ34" s="100">
        <v>9266.5186599999997</v>
      </c>
      <c r="BK34" s="100">
        <v>10330.041209999999</v>
      </c>
      <c r="BL34" s="67"/>
      <c r="BM34" s="67" t="e">
        <f>BB34-#REF!</f>
        <v>#REF!</v>
      </c>
      <c r="BN34" s="67" t="e">
        <f>BC34-#REF!</f>
        <v>#REF!</v>
      </c>
      <c r="BO34" s="67" t="e">
        <f>BD34-#REF!</f>
        <v>#REF!</v>
      </c>
      <c r="BP34" s="67" t="e">
        <f>BE34-#REF!</f>
        <v>#REF!</v>
      </c>
      <c r="BQ34" s="67" t="e">
        <f>BF34-#REF!</f>
        <v>#REF!</v>
      </c>
      <c r="BR34" s="67">
        <f>BG34-Z34</f>
        <v>-6709.0516299999999</v>
      </c>
      <c r="BS34" s="67">
        <f>BH34-Y34</f>
        <v>-5622.9693000000007</v>
      </c>
      <c r="BT34" s="67" t="e">
        <f>BI34-#REF!</f>
        <v>#REF!</v>
      </c>
      <c r="BU34" s="67" t="e">
        <f>BJ34-#REF!</f>
        <v>#REF!</v>
      </c>
      <c r="BV34" s="67" t="e">
        <f>BK34-#REF!</f>
        <v>#REF!</v>
      </c>
      <c r="BW34" s="138"/>
      <c r="BX34" s="101"/>
      <c r="BZ34" s="67">
        <v>4339.6057600000004</v>
      </c>
      <c r="CA34" s="67"/>
      <c r="CB34" s="67" t="e">
        <f>ROUND(#REF!,0)</f>
        <v>#REF!</v>
      </c>
      <c r="CC34" s="67" t="e">
        <f>ROUND(#REF!,0)</f>
        <v>#REF!</v>
      </c>
      <c r="CD34" s="67" t="e">
        <f>ROUND(#REF!,0)</f>
        <v>#REF!</v>
      </c>
      <c r="CE34" s="67" t="e">
        <f>ROUND(#REF!,0)</f>
        <v>#REF!</v>
      </c>
      <c r="CF34" s="67" t="e">
        <f>ROUND(#REF!,0)</f>
        <v>#REF!</v>
      </c>
      <c r="CG34" s="67" t="e">
        <f>ROUND(#REF!,0)</f>
        <v>#REF!</v>
      </c>
      <c r="CH34" s="67">
        <f>ROUND(Y34,0)</f>
        <v>5569</v>
      </c>
      <c r="CI34" s="67" t="e">
        <f>ROUND(#REF!,0)</f>
        <v>#REF!</v>
      </c>
      <c r="CJ34" s="67">
        <f>ROUND(Z34,0)</f>
        <v>5350</v>
      </c>
      <c r="CK34" s="67" t="e">
        <f>ROUND(#REF!,0)</f>
        <v>#REF!</v>
      </c>
      <c r="CL34" s="67"/>
      <c r="CM34" s="67"/>
      <c r="CN34" s="67"/>
      <c r="CO34" s="67"/>
      <c r="CP34" s="67"/>
      <c r="CQ34" s="67"/>
      <c r="CR34" s="67">
        <v>5568.86906</v>
      </c>
      <c r="CS34" s="67"/>
      <c r="CT34" s="67"/>
      <c r="CU34" s="67"/>
      <c r="CV34" s="67"/>
      <c r="CX34" s="145" t="e">
        <f>#REF!/100-8.75</f>
        <v>#REF!</v>
      </c>
      <c r="CY34" s="91">
        <v>4838</v>
      </c>
      <c r="CZ34" s="102">
        <v>5446</v>
      </c>
      <c r="DA34" s="66">
        <v>1363.82</v>
      </c>
    </row>
    <row r="35" spans="2:105" ht="21">
      <c r="D35" s="80"/>
      <c r="E35" s="81" t="s">
        <v>60</v>
      </c>
      <c r="F35" s="104">
        <f t="array" ref="F35">SUM(ROUND(F25:F34,0))</f>
        <v>9136</v>
      </c>
      <c r="G35" s="105">
        <v>8518</v>
      </c>
      <c r="H35" s="105">
        <v>7182</v>
      </c>
      <c r="I35" s="104">
        <f t="array" ref="I35">SUM(ROUND(I25:I34,0))</f>
        <v>31472</v>
      </c>
      <c r="J35" s="105">
        <f>SUM(J26:J34)</f>
        <v>29940</v>
      </c>
      <c r="K35" s="105">
        <f>SUM(K26:K34)</f>
        <v>28834.733510000002</v>
      </c>
      <c r="L35" s="104">
        <f t="array" ref="L35">SUM(ROUND(L25:L34,0))</f>
        <v>11597</v>
      </c>
      <c r="M35" s="104">
        <v>11091</v>
      </c>
      <c r="N35" s="104">
        <v>8222</v>
      </c>
      <c r="O35" s="104">
        <f>SUM(O26:O34)</f>
        <v>40612</v>
      </c>
      <c r="P35" s="104">
        <v>36495</v>
      </c>
      <c r="Q35" s="106"/>
      <c r="R35" s="104">
        <f>SUM(R26:R34)</f>
        <v>22758.130949999999</v>
      </c>
      <c r="S35" s="104">
        <f>SUM(S26:S34)</f>
        <v>28273</v>
      </c>
      <c r="T35" s="106"/>
      <c r="U35" s="95">
        <f t="shared" si="0"/>
        <v>-20793</v>
      </c>
      <c r="V35" s="146">
        <v>6903</v>
      </c>
      <c r="W35" s="95" t="e">
        <f>#REF!+V35</f>
        <v>#REF!</v>
      </c>
      <c r="X35" s="95" t="e">
        <f>#REF!-W35</f>
        <v>#REF!</v>
      </c>
      <c r="Y35" s="104">
        <f t="array" ref="Y35">SUM(ROUND(Y25:Y34,0))</f>
        <v>28693</v>
      </c>
      <c r="Z35" s="104">
        <f t="array" ref="Z35">SUM(ROUND(Z25:Z34,0))</f>
        <v>23841</v>
      </c>
      <c r="AA35" s="105">
        <f>SUM(AA26:AA34)</f>
        <v>19364</v>
      </c>
      <c r="AB35" s="105">
        <f>SUM(AB26:AB34)</f>
        <v>22371</v>
      </c>
      <c r="AC35" s="107">
        <f>SUM(AC26:AC34)</f>
        <v>15327</v>
      </c>
      <c r="AD35" s="108">
        <f>SUM(AD26:AD34)</f>
        <v>5745</v>
      </c>
      <c r="AE35" s="108">
        <f>SUM(AE26:AE34)</f>
        <v>11683</v>
      </c>
      <c r="AF35" s="104">
        <f t="array" ref="AF35">SUM(ROUND(AF25:AF34,0))</f>
        <v>5489</v>
      </c>
      <c r="AG35" s="104">
        <f t="array" ref="AG35">SUM(ROUND(AG25:AG34,0))</f>
        <v>6903</v>
      </c>
      <c r="AH35" s="61" t="e">
        <f>(O38-#REF!)/#REF!</f>
        <v>#REF!</v>
      </c>
      <c r="AI35" s="109">
        <v>36387</v>
      </c>
      <c r="AJ35" s="67">
        <v>6328.8382398000003</v>
      </c>
      <c r="AK35" s="67">
        <v>8077.76314</v>
      </c>
      <c r="AL35" s="67">
        <v>8638.4735221999999</v>
      </c>
      <c r="AM35" s="67">
        <v>14198.103370000001</v>
      </c>
      <c r="AN35" s="115"/>
      <c r="AO35" s="97">
        <v>4160.6052399999999</v>
      </c>
      <c r="AP35" s="97">
        <v>4626</v>
      </c>
      <c r="AQ35" s="67"/>
      <c r="AR35" s="67"/>
      <c r="AS35" s="67"/>
      <c r="AT35" s="67">
        <v>14057.658369999999</v>
      </c>
      <c r="AU35" s="67">
        <v>5271.3993505773396</v>
      </c>
      <c r="AV35" s="67">
        <v>8496.2835221999994</v>
      </c>
      <c r="AW35" s="67">
        <v>3790.1484354999998</v>
      </c>
      <c r="AX35" s="67">
        <f t="shared" si="9"/>
        <v>9783.3416300000008</v>
      </c>
      <c r="AY35" s="67" t="e">
        <f>#REF!-AU35</f>
        <v>#REF!</v>
      </c>
      <c r="AZ35" s="67" t="e">
        <f>#REF!-AV35</f>
        <v>#REF!</v>
      </c>
      <c r="BA35" s="67" t="e">
        <f>AW35-#REF!</f>
        <v>#REF!</v>
      </c>
      <c r="BB35" s="98">
        <v>-133.6115843</v>
      </c>
      <c r="BC35" s="98">
        <v>-3489.2882988000001</v>
      </c>
      <c r="BD35" s="98">
        <v>-540.26486580000005</v>
      </c>
      <c r="BE35" s="98">
        <v>0</v>
      </c>
      <c r="BF35" s="98">
        <v>-637.20955000000004</v>
      </c>
      <c r="BG35" s="98">
        <v>-4085.8769000000002</v>
      </c>
      <c r="BH35" s="98">
        <v>17.583379999999998</v>
      </c>
      <c r="BI35" s="98">
        <v>0</v>
      </c>
      <c r="BJ35" s="110">
        <v>38449.437830000003</v>
      </c>
      <c r="BK35" s="110">
        <v>44857.712220000001</v>
      </c>
      <c r="BL35" s="67"/>
      <c r="BM35" s="67" t="e">
        <f>BB35-#REF!</f>
        <v>#REF!</v>
      </c>
      <c r="BN35" s="67" t="e">
        <f>BC35-#REF!</f>
        <v>#REF!</v>
      </c>
      <c r="BO35" s="67" t="e">
        <f>BD35-#REF!</f>
        <v>#REF!</v>
      </c>
      <c r="BP35" s="67" t="e">
        <f>BE35-#REF!</f>
        <v>#REF!</v>
      </c>
      <c r="BQ35" s="67" t="e">
        <f>BF35-#REF!</f>
        <v>#REF!</v>
      </c>
      <c r="BR35" s="67">
        <f>BG35-Z35</f>
        <v>-27926.876899999999</v>
      </c>
      <c r="BS35" s="67">
        <f>BH35-Y35</f>
        <v>-28675.41662</v>
      </c>
      <c r="BT35" s="67" t="e">
        <f>BI35-#REF!</f>
        <v>#REF!</v>
      </c>
      <c r="BU35" s="67" t="e">
        <f>BJ35-#REF!</f>
        <v>#REF!</v>
      </c>
      <c r="BV35" s="67" t="e">
        <f>BK35-#REF!</f>
        <v>#REF!</v>
      </c>
      <c r="BW35" s="111"/>
      <c r="BX35" s="112"/>
      <c r="BZ35" s="67">
        <v>21898</v>
      </c>
      <c r="CA35" s="67"/>
      <c r="CB35" s="67" t="e">
        <f>ROUND(#REF!,0)</f>
        <v>#REF!</v>
      </c>
      <c r="CC35" s="67" t="e">
        <f>ROUND(#REF!,0)</f>
        <v>#REF!</v>
      </c>
      <c r="CD35" s="67" t="e">
        <f>ROUND(#REF!,0)</f>
        <v>#REF!</v>
      </c>
      <c r="CE35" s="67" t="e">
        <f>ROUND(#REF!,0)</f>
        <v>#REF!</v>
      </c>
      <c r="CF35" s="67" t="e">
        <f>ROUND(#REF!,0)</f>
        <v>#REF!</v>
      </c>
      <c r="CG35" s="67" t="e">
        <f>ROUND(#REF!,0)</f>
        <v>#REF!</v>
      </c>
      <c r="CH35" s="67">
        <f>ROUND(Y35,0)</f>
        <v>28693</v>
      </c>
      <c r="CI35" s="67" t="e">
        <f>ROUND(#REF!,0)</f>
        <v>#REF!</v>
      </c>
      <c r="CJ35" s="67">
        <f>ROUND(Z35,0)</f>
        <v>23841</v>
      </c>
      <c r="CK35" s="67" t="e">
        <f>ROUND(#REF!,0)</f>
        <v>#REF!</v>
      </c>
      <c r="CL35" s="67"/>
      <c r="CM35" s="67"/>
      <c r="CN35" s="67"/>
      <c r="CO35" s="67"/>
      <c r="CP35" s="67"/>
      <c r="CQ35" s="67"/>
      <c r="CR35" s="67">
        <v>28693</v>
      </c>
      <c r="CS35" s="67"/>
      <c r="CT35" s="67"/>
      <c r="CU35" s="67"/>
      <c r="CV35" s="67"/>
      <c r="CY35" s="113">
        <v>22336</v>
      </c>
      <c r="CZ35" s="114">
        <v>29015</v>
      </c>
    </row>
    <row r="36" spans="2:105" ht="6" customHeight="1">
      <c r="D36" s="80"/>
      <c r="E36" s="90"/>
      <c r="F36" s="116"/>
      <c r="G36" s="116"/>
      <c r="H36" s="116"/>
      <c r="I36" s="116"/>
      <c r="J36" s="116"/>
      <c r="K36" s="116"/>
      <c r="L36" s="116"/>
      <c r="M36" s="116"/>
      <c r="N36" s="116"/>
      <c r="O36" s="116"/>
      <c r="P36" s="116"/>
      <c r="Q36" s="117"/>
      <c r="R36" s="118"/>
      <c r="S36" s="117"/>
      <c r="T36" s="117"/>
      <c r="U36" s="95">
        <f t="shared" si="0"/>
        <v>0</v>
      </c>
      <c r="V36" s="119"/>
      <c r="W36" s="95" t="e">
        <f>#REF!+V36</f>
        <v>#REF!</v>
      </c>
      <c r="X36" s="95" t="e">
        <f>#REF!-W36</f>
        <v>#REF!</v>
      </c>
      <c r="Y36" s="120"/>
      <c r="Z36" s="116"/>
      <c r="AA36" s="116"/>
      <c r="AB36" s="116"/>
      <c r="AC36" s="117"/>
      <c r="AD36" s="117"/>
      <c r="AE36" s="117"/>
      <c r="AF36" s="117"/>
      <c r="AG36" s="117"/>
      <c r="AH36" s="61" t="e">
        <f>(O39-#REF!)/#REF!</f>
        <v>#REF!</v>
      </c>
      <c r="AI36" s="121"/>
      <c r="AJ36" s="67"/>
      <c r="AK36" s="67"/>
      <c r="AL36" s="67"/>
      <c r="AM36" s="67"/>
      <c r="AN36" s="67"/>
      <c r="AQ36" s="67"/>
      <c r="AR36" s="67"/>
      <c r="AS36" s="67"/>
      <c r="AT36" s="67"/>
      <c r="AU36" s="67"/>
      <c r="AV36" s="67"/>
      <c r="AW36" s="67"/>
      <c r="AX36" s="67">
        <f t="shared" si="9"/>
        <v>0</v>
      </c>
      <c r="AY36" s="67" t="e">
        <f>#REF!-AU36</f>
        <v>#REF!</v>
      </c>
      <c r="AZ36" s="67" t="e">
        <f>#REF!-AV36</f>
        <v>#REF!</v>
      </c>
      <c r="BA36" s="67" t="e">
        <f>AW36-#REF!</f>
        <v>#REF!</v>
      </c>
      <c r="BB36" s="98"/>
      <c r="BC36" s="98"/>
      <c r="BD36" s="98"/>
      <c r="BE36" s="98"/>
      <c r="BF36" s="98"/>
      <c r="BG36" s="98"/>
      <c r="BH36" s="98"/>
      <c r="BI36" s="98"/>
      <c r="BJ36" s="122"/>
      <c r="BK36" s="122"/>
      <c r="BL36" s="67"/>
      <c r="BM36" s="67"/>
      <c r="BN36" s="67"/>
      <c r="BO36" s="67"/>
      <c r="BP36" s="67"/>
      <c r="BQ36" s="67"/>
      <c r="BR36" s="67"/>
      <c r="BS36" s="67"/>
      <c r="BT36" s="67"/>
      <c r="BU36" s="67"/>
      <c r="BV36" s="67"/>
      <c r="BW36" s="123"/>
      <c r="BX36" s="124"/>
      <c r="BZ36" s="67"/>
      <c r="CA36" s="67"/>
      <c r="CB36" s="67"/>
      <c r="CC36" s="67"/>
      <c r="CD36" s="67"/>
      <c r="CE36" s="67"/>
      <c r="CF36" s="67"/>
      <c r="CG36" s="67"/>
      <c r="CH36" s="67"/>
      <c r="CI36" s="67"/>
      <c r="CJ36" s="67"/>
      <c r="CK36" s="67"/>
      <c r="CL36" s="67"/>
      <c r="CM36" s="67"/>
      <c r="CN36" s="67"/>
      <c r="CO36" s="67"/>
      <c r="CP36" s="67"/>
      <c r="CQ36" s="67"/>
      <c r="CR36" s="67"/>
      <c r="CS36" s="67"/>
      <c r="CT36" s="67"/>
      <c r="CU36" s="67"/>
      <c r="CV36" s="67"/>
      <c r="CY36" s="116"/>
      <c r="CZ36" s="125"/>
    </row>
    <row r="37" spans="2:105" ht="38.25" customHeight="1">
      <c r="D37" s="80">
        <v>3</v>
      </c>
      <c r="E37" s="81" t="s">
        <v>61</v>
      </c>
      <c r="F37" s="147">
        <f t="shared" ref="F37" si="10">F22-F35</f>
        <v>1472</v>
      </c>
      <c r="G37" s="148">
        <v>1638</v>
      </c>
      <c r="H37" s="148">
        <v>505</v>
      </c>
      <c r="I37" s="147">
        <f t="shared" ref="I37:L37" si="11">I22-I35</f>
        <v>6649</v>
      </c>
      <c r="J37" s="148">
        <f t="shared" si="11"/>
        <v>3409</v>
      </c>
      <c r="K37" s="148">
        <f t="shared" si="11"/>
        <v>1034.2664899999982</v>
      </c>
      <c r="L37" s="147">
        <f t="shared" si="11"/>
        <v>1822</v>
      </c>
      <c r="M37" s="147">
        <v>2097</v>
      </c>
      <c r="N37" s="147">
        <v>1178</v>
      </c>
      <c r="O37" s="147">
        <f>O22-O35</f>
        <v>8026</v>
      </c>
      <c r="P37" s="147">
        <v>5906</v>
      </c>
      <c r="Q37" s="106"/>
      <c r="R37" s="148">
        <f>R22-R35</f>
        <v>2903.8861200000028</v>
      </c>
      <c r="S37" s="148">
        <f>S22-S35</f>
        <v>4728</v>
      </c>
      <c r="T37" s="94" t="e">
        <f>(#REF!-L37)/#REF!</f>
        <v>#REF!</v>
      </c>
      <c r="U37" s="95">
        <f t="shared" si="0"/>
        <v>-5026</v>
      </c>
      <c r="V37" s="95">
        <v>1631</v>
      </c>
      <c r="W37" s="95" t="e">
        <f>#REF!+V37</f>
        <v>#REF!</v>
      </c>
      <c r="X37" s="95" t="e">
        <f>#REF!-W37</f>
        <v>#REF!</v>
      </c>
      <c r="Y37" s="147">
        <f t="shared" ref="Y37:AG37" si="12">Y22-Y35</f>
        <v>2241</v>
      </c>
      <c r="Z37" s="147">
        <f t="shared" si="12"/>
        <v>5244</v>
      </c>
      <c r="AA37" s="148">
        <f t="shared" si="12"/>
        <v>4790</v>
      </c>
      <c r="AB37" s="148">
        <f t="shared" si="12"/>
        <v>384</v>
      </c>
      <c r="AC37" s="149">
        <f t="shared" si="12"/>
        <v>-121</v>
      </c>
      <c r="AD37" s="150">
        <f t="shared" si="12"/>
        <v>1574</v>
      </c>
      <c r="AE37" s="150">
        <f t="shared" si="12"/>
        <v>3249</v>
      </c>
      <c r="AF37" s="147">
        <f t="shared" si="12"/>
        <v>1443</v>
      </c>
      <c r="AG37" s="147">
        <f t="shared" si="12"/>
        <v>1631</v>
      </c>
      <c r="AH37" s="61" t="e">
        <f>(O40-#REF!)/#REF!</f>
        <v>#REF!</v>
      </c>
      <c r="AI37" s="144">
        <v>3388</v>
      </c>
      <c r="AJ37" s="67">
        <v>527.83886870000003</v>
      </c>
      <c r="AK37" s="67">
        <v>977.39549</v>
      </c>
      <c r="AL37" s="67">
        <v>-3531.5191217000001</v>
      </c>
      <c r="AM37" s="67">
        <v>-3524.1127700000002</v>
      </c>
      <c r="AN37" s="67"/>
      <c r="AO37" s="97">
        <v>-1515.4382499999999</v>
      </c>
      <c r="AP37" s="97">
        <v>-1809</v>
      </c>
      <c r="AQ37" s="67"/>
      <c r="AR37" s="67"/>
      <c r="AS37" s="67"/>
      <c r="AT37" s="67">
        <v>-3383.9227700000001</v>
      </c>
      <c r="AU37" s="67">
        <v>-60.999020577340197</v>
      </c>
      <c r="AV37" s="67">
        <v>-3390.3291217000001</v>
      </c>
      <c r="AW37" s="67">
        <v>-158.00467169999999</v>
      </c>
      <c r="AX37" s="67">
        <f t="shared" si="9"/>
        <v>8627.922770000001</v>
      </c>
      <c r="AY37" s="67" t="e">
        <f>#REF!-AU37</f>
        <v>#REF!</v>
      </c>
      <c r="AZ37" s="67" t="e">
        <f>#REF!-AV37</f>
        <v>#REF!</v>
      </c>
      <c r="BA37" s="67" t="e">
        <f>AW37-#REF!</f>
        <v>#REF!</v>
      </c>
      <c r="BB37" s="98">
        <v>201.1024616</v>
      </c>
      <c r="BC37" s="98">
        <v>-4064.27098539999</v>
      </c>
      <c r="BD37" s="98">
        <v>-185.63734299999899</v>
      </c>
      <c r="BE37" s="98">
        <v>0</v>
      </c>
      <c r="BF37" s="98">
        <v>133.609849999999</v>
      </c>
      <c r="BG37" s="98">
        <v>-5069.8213599999999</v>
      </c>
      <c r="BH37" s="98">
        <v>-180.82486000000401</v>
      </c>
      <c r="BI37" s="98">
        <v>0</v>
      </c>
      <c r="BJ37" s="151">
        <v>11942.959860000001</v>
      </c>
      <c r="BK37" s="151">
        <v>16827.414489999999</v>
      </c>
      <c r="BL37" s="67"/>
      <c r="BM37" s="67" t="e">
        <f>BB37-#REF!</f>
        <v>#REF!</v>
      </c>
      <c r="BN37" s="67" t="e">
        <f>BC37-#REF!</f>
        <v>#REF!</v>
      </c>
      <c r="BO37" s="67" t="e">
        <f>BD37-#REF!</f>
        <v>#REF!</v>
      </c>
      <c r="BP37" s="67" t="e">
        <f>BE37-#REF!</f>
        <v>#REF!</v>
      </c>
      <c r="BQ37" s="67" t="e">
        <f>BF37-#REF!</f>
        <v>#REF!</v>
      </c>
      <c r="BR37" s="67">
        <f>BG37-Z37</f>
        <v>-10313.82136</v>
      </c>
      <c r="BS37" s="67">
        <f>BH37-Y37</f>
        <v>-2421.8248600000038</v>
      </c>
      <c r="BT37" s="67" t="e">
        <f>BI37-#REF!</f>
        <v>#REF!</v>
      </c>
      <c r="BU37" s="67" t="e">
        <f>BJ37-#REF!</f>
        <v>#REF!</v>
      </c>
      <c r="BV37" s="67" t="e">
        <f>BK37-#REF!</f>
        <v>#REF!</v>
      </c>
      <c r="BW37" s="111"/>
      <c r="BX37" s="112"/>
      <c r="BZ37" s="67">
        <v>-552</v>
      </c>
      <c r="CA37" s="67"/>
      <c r="CB37" s="67" t="e">
        <f>ROUND(#REF!,0)</f>
        <v>#REF!</v>
      </c>
      <c r="CC37" s="67" t="e">
        <f>ROUND(#REF!,0)</f>
        <v>#REF!</v>
      </c>
      <c r="CD37" s="67" t="e">
        <f>ROUND(#REF!,0)</f>
        <v>#REF!</v>
      </c>
      <c r="CE37" s="67" t="e">
        <f>ROUND(#REF!,0)</f>
        <v>#REF!</v>
      </c>
      <c r="CF37" s="67" t="e">
        <f>ROUND(#REF!,0)</f>
        <v>#REF!</v>
      </c>
      <c r="CG37" s="67" t="e">
        <f>ROUND(#REF!,0)</f>
        <v>#REF!</v>
      </c>
      <c r="CH37" s="67">
        <f t="shared" ref="CH37:CH45" si="13">ROUND(Y37,0)</f>
        <v>2241</v>
      </c>
      <c r="CI37" s="67" t="e">
        <f>ROUND(#REF!,0)</f>
        <v>#REF!</v>
      </c>
      <c r="CJ37" s="67">
        <f t="shared" ref="CJ37:CJ44" si="14">ROUND(Z37,0)</f>
        <v>5244</v>
      </c>
      <c r="CK37" s="67" t="e">
        <f>ROUND(#REF!,0)</f>
        <v>#REF!</v>
      </c>
      <c r="CL37" s="67"/>
      <c r="CM37" s="67"/>
      <c r="CN37" s="67"/>
      <c r="CO37" s="67"/>
      <c r="CP37" s="67"/>
      <c r="CQ37" s="67"/>
      <c r="CR37" s="67">
        <v>2241</v>
      </c>
      <c r="CS37" s="67"/>
      <c r="CT37" s="67"/>
      <c r="CU37" s="67"/>
      <c r="CV37" s="67"/>
      <c r="CY37" s="152">
        <v>5177</v>
      </c>
      <c r="CZ37" s="153">
        <v>6204</v>
      </c>
    </row>
    <row r="38" spans="2:105" ht="4.5" customHeight="1">
      <c r="B38" s="66" t="s">
        <v>62</v>
      </c>
      <c r="D38" s="80"/>
      <c r="E38" s="90"/>
      <c r="F38" s="116"/>
      <c r="G38" s="116"/>
      <c r="H38" s="116"/>
      <c r="I38" s="116"/>
      <c r="J38" s="116"/>
      <c r="K38" s="116"/>
      <c r="L38" s="116"/>
      <c r="M38" s="116"/>
      <c r="N38" s="116"/>
      <c r="O38" s="116"/>
      <c r="P38" s="116"/>
      <c r="Q38" s="117"/>
      <c r="R38" s="118"/>
      <c r="S38" s="117"/>
      <c r="T38" s="117"/>
      <c r="U38" s="95">
        <f t="shared" si="0"/>
        <v>0</v>
      </c>
      <c r="V38" s="119"/>
      <c r="W38" s="95" t="e">
        <f>#REF!+V38</f>
        <v>#REF!</v>
      </c>
      <c r="X38" s="95" t="e">
        <f>#REF!-W38</f>
        <v>#REF!</v>
      </c>
      <c r="Y38" s="120"/>
      <c r="Z38" s="116"/>
      <c r="AA38" s="116"/>
      <c r="AB38" s="116"/>
      <c r="AC38" s="117"/>
      <c r="AD38" s="117"/>
      <c r="AE38" s="117"/>
      <c r="AF38" s="117"/>
      <c r="AG38" s="117"/>
      <c r="AH38" s="61" t="e">
        <f>(O41-#REF!)/#REF!</f>
        <v>#REF!</v>
      </c>
      <c r="AI38" s="121"/>
      <c r="AJ38" s="67"/>
      <c r="AK38" s="67"/>
      <c r="AL38" s="67"/>
      <c r="AM38" s="67"/>
      <c r="AN38" s="67"/>
      <c r="AQ38" s="67"/>
      <c r="AR38" s="67"/>
      <c r="AS38" s="67"/>
      <c r="AT38" s="67"/>
      <c r="AU38" s="67"/>
      <c r="AV38" s="67"/>
      <c r="AW38" s="67"/>
      <c r="AX38" s="67">
        <f t="shared" si="9"/>
        <v>0</v>
      </c>
      <c r="AY38" s="67" t="e">
        <f>#REF!-AU38</f>
        <v>#REF!</v>
      </c>
      <c r="AZ38" s="67" t="e">
        <f>#REF!-AV38</f>
        <v>#REF!</v>
      </c>
      <c r="BA38" s="67" t="e">
        <f>AW38-#REF!</f>
        <v>#REF!</v>
      </c>
      <c r="BB38" s="98"/>
      <c r="BC38" s="98"/>
      <c r="BD38" s="98"/>
      <c r="BE38" s="98"/>
      <c r="BF38" s="98"/>
      <c r="BG38" s="98"/>
      <c r="BH38" s="98"/>
      <c r="BI38" s="98"/>
      <c r="BJ38" s="122"/>
      <c r="BK38" s="100"/>
      <c r="BL38" s="67"/>
      <c r="BM38" s="67"/>
      <c r="BN38" s="67"/>
      <c r="BO38" s="67"/>
      <c r="BP38" s="67"/>
      <c r="BQ38" s="67"/>
      <c r="BR38" s="67"/>
      <c r="BS38" s="67"/>
      <c r="BT38" s="67"/>
      <c r="BU38" s="67"/>
      <c r="BV38" s="67"/>
      <c r="BW38" s="123"/>
      <c r="BX38" s="101"/>
      <c r="BZ38" s="67"/>
      <c r="CA38" s="67"/>
      <c r="CB38" s="67" t="e">
        <f>ROUND(#REF!,0)</f>
        <v>#REF!</v>
      </c>
      <c r="CC38" s="67" t="e">
        <f>ROUND(#REF!,0)</f>
        <v>#REF!</v>
      </c>
      <c r="CD38" s="67" t="e">
        <f>ROUND(#REF!,0)</f>
        <v>#REF!</v>
      </c>
      <c r="CE38" s="67" t="e">
        <f>ROUND(#REF!,0)</f>
        <v>#REF!</v>
      </c>
      <c r="CF38" s="67" t="e">
        <f>ROUND(#REF!,0)</f>
        <v>#REF!</v>
      </c>
      <c r="CG38" s="67" t="e">
        <f>ROUND(#REF!,0)</f>
        <v>#REF!</v>
      </c>
      <c r="CH38" s="67">
        <f t="shared" si="13"/>
        <v>0</v>
      </c>
      <c r="CI38" s="67" t="e">
        <f>ROUND(#REF!,0)</f>
        <v>#REF!</v>
      </c>
      <c r="CJ38" s="67">
        <f t="shared" si="14"/>
        <v>0</v>
      </c>
      <c r="CK38" s="67" t="e">
        <f>ROUND(#REF!,0)</f>
        <v>#REF!</v>
      </c>
      <c r="CL38" s="67"/>
      <c r="CM38" s="67"/>
      <c r="CN38" s="67"/>
      <c r="CO38" s="67"/>
      <c r="CP38" s="67"/>
      <c r="CQ38" s="67"/>
      <c r="CR38" s="67"/>
      <c r="CS38" s="67"/>
      <c r="CT38" s="67"/>
      <c r="CU38" s="67"/>
      <c r="CV38" s="67"/>
      <c r="CY38" s="116"/>
      <c r="CZ38" s="125"/>
    </row>
    <row r="39" spans="2:105" ht="20.25" customHeight="1">
      <c r="B39" s="66" t="s">
        <v>63</v>
      </c>
      <c r="D39" s="80">
        <v>4</v>
      </c>
      <c r="E39" s="90" t="s">
        <v>64</v>
      </c>
      <c r="F39" s="91">
        <f t="shared" ref="F39:F41" si="15">I39-CY39</f>
        <v>-980</v>
      </c>
      <c r="G39" s="91">
        <v>-981</v>
      </c>
      <c r="H39" s="91">
        <v>-930.90137000000004</v>
      </c>
      <c r="I39" s="91">
        <v>-3890</v>
      </c>
      <c r="J39" s="91">
        <v>-3679</v>
      </c>
      <c r="K39" s="91">
        <v>-4678</v>
      </c>
      <c r="L39" s="91">
        <f t="shared" ref="L39:L41" si="16">O39-CZ39</f>
        <v>-1043.5</v>
      </c>
      <c r="M39" s="154">
        <v>-1036</v>
      </c>
      <c r="N39" s="91">
        <v>-977</v>
      </c>
      <c r="O39" s="154">
        <v>-4106.5</v>
      </c>
      <c r="P39" s="154">
        <v>-3861</v>
      </c>
      <c r="Q39" s="92"/>
      <c r="R39" s="93">
        <v>-2748.09863</v>
      </c>
      <c r="S39" s="92">
        <v>-2884</v>
      </c>
      <c r="T39" s="92"/>
      <c r="U39" s="95">
        <f t="shared" si="0"/>
        <v>2086</v>
      </c>
      <c r="V39" s="103">
        <v>-1102</v>
      </c>
      <c r="W39" s="95" t="e">
        <f>#REF!+V39</f>
        <v>#REF!</v>
      </c>
      <c r="X39" s="95" t="e">
        <f>#REF!-W39</f>
        <v>#REF!</v>
      </c>
      <c r="Y39" s="91">
        <v>-3695</v>
      </c>
      <c r="Z39" s="154">
        <v>-3240</v>
      </c>
      <c r="AA39" s="91">
        <v>-3050</v>
      </c>
      <c r="AB39" s="91">
        <v>-3516</v>
      </c>
      <c r="AC39" s="92">
        <v>-2432</v>
      </c>
      <c r="AD39" s="92">
        <v>-1034</v>
      </c>
      <c r="AE39" s="92">
        <v>-2021</v>
      </c>
      <c r="AF39" s="92">
        <v>-1002</v>
      </c>
      <c r="AG39" s="92">
        <v>-1102</v>
      </c>
      <c r="AH39" s="61" t="e">
        <f>(O42-#REF!)/#REF!</f>
        <v>#REF!</v>
      </c>
      <c r="AI39" s="155">
        <v>-4953</v>
      </c>
      <c r="AJ39" s="67">
        <v>-1169.71542</v>
      </c>
      <c r="AK39" s="67">
        <v>-1271.6896400000001</v>
      </c>
      <c r="AL39" s="67">
        <v>-3860.9187582999998</v>
      </c>
      <c r="AM39" s="67">
        <v>-4204.2361899999996</v>
      </c>
      <c r="AN39" s="67"/>
      <c r="AO39" s="97">
        <v>-1411.30394</v>
      </c>
      <c r="AP39" s="97">
        <v>-1408.5716600000001</v>
      </c>
      <c r="AQ39" s="67"/>
      <c r="AR39" s="67"/>
      <c r="AS39" s="67"/>
      <c r="AT39" s="67">
        <v>-4204.2361899999996</v>
      </c>
      <c r="AU39" s="67">
        <v>-1384.36059</v>
      </c>
      <c r="AV39" s="67">
        <v>-3860.9187582999998</v>
      </c>
      <c r="AW39" s="67">
        <v>-1270.40624</v>
      </c>
      <c r="AX39" s="67">
        <f t="shared" si="9"/>
        <v>964.23618999999962</v>
      </c>
      <c r="AY39" s="67" t="e">
        <f>#REF!-AU39</f>
        <v>#REF!</v>
      </c>
      <c r="AZ39" s="67" t="e">
        <f>#REF!-AV39</f>
        <v>#REF!</v>
      </c>
      <c r="BA39" s="67" t="e">
        <f>AW39-#REF!</f>
        <v>#REF!</v>
      </c>
      <c r="BB39" s="98">
        <v>27.619437799999599</v>
      </c>
      <c r="BC39" s="98">
        <v>116.3749644</v>
      </c>
      <c r="BD39" s="98">
        <v>90.745079199999694</v>
      </c>
      <c r="BE39" s="98">
        <v>0</v>
      </c>
      <c r="BF39" s="98">
        <v>75.894769999999895</v>
      </c>
      <c r="BG39" s="98">
        <v>146.69248999999999</v>
      </c>
      <c r="BH39" s="98">
        <v>103.39601999999999</v>
      </c>
      <c r="BI39" s="98">
        <v>0</v>
      </c>
      <c r="BJ39" s="122">
        <v>-7102.7929899999999</v>
      </c>
      <c r="BK39" s="100">
        <v>-7357.9983499999998</v>
      </c>
      <c r="BL39" s="67"/>
      <c r="BM39" s="67" t="e">
        <f>BB39-#REF!</f>
        <v>#REF!</v>
      </c>
      <c r="BN39" s="67" t="e">
        <f>BC39-#REF!</f>
        <v>#REF!</v>
      </c>
      <c r="BO39" s="67" t="e">
        <f>BD39-#REF!</f>
        <v>#REF!</v>
      </c>
      <c r="BP39" s="67" t="e">
        <f>BE39-#REF!</f>
        <v>#REF!</v>
      </c>
      <c r="BQ39" s="67" t="e">
        <f>BF39-#REF!</f>
        <v>#REF!</v>
      </c>
      <c r="BR39" s="67">
        <f t="shared" ref="BR39:BR44" si="17">BG39-Z39</f>
        <v>3386.6924899999999</v>
      </c>
      <c r="BS39" s="67">
        <f t="shared" ref="BS39:BS44" si="18">BH39-Y39</f>
        <v>3798.3960200000001</v>
      </c>
      <c r="BT39" s="67" t="e">
        <f>BI39-#REF!</f>
        <v>#REF!</v>
      </c>
      <c r="BU39" s="67" t="e">
        <f>BJ39-#REF!</f>
        <v>#REF!</v>
      </c>
      <c r="BV39" s="67" t="e">
        <f>BK39-#REF!</f>
        <v>#REF!</v>
      </c>
      <c r="BW39" s="123"/>
      <c r="BX39" s="101"/>
      <c r="BZ39" s="67">
        <v>-3395</v>
      </c>
      <c r="CA39" s="67"/>
      <c r="CB39" s="67" t="e">
        <f>ROUND(#REF!,0)</f>
        <v>#REF!</v>
      </c>
      <c r="CC39" s="67" t="e">
        <f>ROUND(#REF!,0)</f>
        <v>#REF!</v>
      </c>
      <c r="CD39" s="67" t="e">
        <f>ROUND(#REF!,0)</f>
        <v>#REF!</v>
      </c>
      <c r="CE39" s="67" t="e">
        <f>ROUND(#REF!,0)</f>
        <v>#REF!</v>
      </c>
      <c r="CF39" s="67" t="e">
        <f>ROUND(#REF!,0)</f>
        <v>#REF!</v>
      </c>
      <c r="CG39" s="67" t="e">
        <f>ROUND(#REF!,0)</f>
        <v>#REF!</v>
      </c>
      <c r="CH39" s="67">
        <f t="shared" si="13"/>
        <v>-3695</v>
      </c>
      <c r="CI39" s="67" t="e">
        <f>ROUND(#REF!,0)</f>
        <v>#REF!</v>
      </c>
      <c r="CJ39" s="67">
        <f t="shared" si="14"/>
        <v>-3240</v>
      </c>
      <c r="CK39" s="67" t="e">
        <f>ROUND(#REF!,0)</f>
        <v>#REF!</v>
      </c>
      <c r="CL39" s="67"/>
      <c r="CM39" s="67"/>
      <c r="CN39" s="67"/>
      <c r="CO39" s="67"/>
      <c r="CP39" s="67"/>
      <c r="CQ39" s="67"/>
      <c r="CR39" s="67">
        <v>-3695</v>
      </c>
      <c r="CS39" s="67"/>
      <c r="CT39" s="67"/>
      <c r="CU39" s="67"/>
      <c r="CV39" s="67"/>
      <c r="CY39" s="91">
        <v>-2910</v>
      </c>
      <c r="CZ39" s="102">
        <v>-3063</v>
      </c>
      <c r="DA39" s="66">
        <v>-921.43</v>
      </c>
    </row>
    <row r="40" spans="2:105" ht="21">
      <c r="D40" s="80">
        <v>5</v>
      </c>
      <c r="E40" s="90" t="s">
        <v>65</v>
      </c>
      <c r="F40" s="91">
        <f t="shared" si="15"/>
        <v>-330</v>
      </c>
      <c r="G40" s="91">
        <v>-336</v>
      </c>
      <c r="H40" s="91">
        <v>-305.81124999999997</v>
      </c>
      <c r="I40" s="91">
        <v>-1309</v>
      </c>
      <c r="J40" s="91">
        <v>-1220</v>
      </c>
      <c r="K40" s="91">
        <v>-1096</v>
      </c>
      <c r="L40" s="91">
        <f t="shared" si="16"/>
        <v>-335</v>
      </c>
      <c r="M40" s="154">
        <v>-341</v>
      </c>
      <c r="N40" s="91">
        <v>-309</v>
      </c>
      <c r="O40" s="154">
        <v>-1326</v>
      </c>
      <c r="P40" s="154">
        <v>-1235</v>
      </c>
      <c r="Q40" s="92"/>
      <c r="R40" s="93">
        <v>-914.18875000000003</v>
      </c>
      <c r="S40" s="92">
        <v>-926</v>
      </c>
      <c r="T40" s="92"/>
      <c r="U40" s="95">
        <f t="shared" si="0"/>
        <v>682</v>
      </c>
      <c r="V40" s="103">
        <v>-363</v>
      </c>
      <c r="W40" s="95" t="e">
        <f>#REF!+V40</f>
        <v>#REF!</v>
      </c>
      <c r="X40" s="95" t="e">
        <f>#REF!-W40</f>
        <v>#REF!</v>
      </c>
      <c r="Y40" s="91">
        <v>-866</v>
      </c>
      <c r="Z40" s="154">
        <v>-998</v>
      </c>
      <c r="AA40" s="91">
        <v>-993</v>
      </c>
      <c r="AB40" s="91">
        <v>-852</v>
      </c>
      <c r="AC40" s="92">
        <v>-532</v>
      </c>
      <c r="AD40" s="92">
        <v>-362</v>
      </c>
      <c r="AE40" s="92">
        <v>-685</v>
      </c>
      <c r="AF40" s="92">
        <v>-360</v>
      </c>
      <c r="AG40" s="92">
        <v>-363</v>
      </c>
      <c r="AH40" s="61" t="e">
        <f>(O43-#REF!)/#REF!</f>
        <v>#REF!</v>
      </c>
      <c r="AI40" s="155">
        <v>-1113</v>
      </c>
      <c r="AJ40" s="67">
        <v>-254.37709520000001</v>
      </c>
      <c r="AK40" s="67">
        <v>-264.46638999999999</v>
      </c>
      <c r="AL40" s="67">
        <v>-856.94064979999996</v>
      </c>
      <c r="AM40" s="67">
        <v>-888.62531999999999</v>
      </c>
      <c r="AN40" s="67"/>
      <c r="AO40" s="97">
        <v>-307.71456999999998</v>
      </c>
      <c r="AP40" s="97">
        <v>-284.02735000000001</v>
      </c>
      <c r="AQ40" s="67"/>
      <c r="AR40" s="67"/>
      <c r="AS40" s="67"/>
      <c r="AT40" s="67">
        <v>-888.62531999999999</v>
      </c>
      <c r="AU40" s="67">
        <v>-296.88339999999999</v>
      </c>
      <c r="AV40" s="67">
        <v>-856.94064979999996</v>
      </c>
      <c r="AW40" s="67">
        <v>-285.86395920000001</v>
      </c>
      <c r="AX40" s="67">
        <f t="shared" si="9"/>
        <v>-109.37468000000001</v>
      </c>
      <c r="AY40" s="67" t="e">
        <f>#REF!-AU40</f>
        <v>#REF!</v>
      </c>
      <c r="AZ40" s="67" t="e">
        <f>#REF!-AV40</f>
        <v>#REF!</v>
      </c>
      <c r="BA40" s="67" t="e">
        <f>AW40-#REF!</f>
        <v>#REF!</v>
      </c>
      <c r="BB40" s="98">
        <v>-60.514452599999899</v>
      </c>
      <c r="BC40" s="98">
        <v>-54.249933799999901</v>
      </c>
      <c r="BD40" s="98">
        <v>67.365141499999993</v>
      </c>
      <c r="BE40" s="98">
        <v>0</v>
      </c>
      <c r="BF40" s="98">
        <v>-60.437539999999998</v>
      </c>
      <c r="BG40" s="98">
        <v>-56.783110000000001</v>
      </c>
      <c r="BH40" s="98">
        <v>5.1128699999999903</v>
      </c>
      <c r="BI40" s="98">
        <v>0</v>
      </c>
      <c r="BJ40" s="122">
        <v>-1009.99029</v>
      </c>
      <c r="BK40" s="100">
        <v>-1102.4202700000001</v>
      </c>
      <c r="BL40" s="67"/>
      <c r="BM40" s="67" t="e">
        <f>BB40-#REF!</f>
        <v>#REF!</v>
      </c>
      <c r="BN40" s="67" t="e">
        <f>BC40-#REF!</f>
        <v>#REF!</v>
      </c>
      <c r="BO40" s="67" t="e">
        <f>BD40-#REF!</f>
        <v>#REF!</v>
      </c>
      <c r="BP40" s="67" t="e">
        <f>BE40-#REF!</f>
        <v>#REF!</v>
      </c>
      <c r="BQ40" s="67" t="e">
        <f>BF40-#REF!</f>
        <v>#REF!</v>
      </c>
      <c r="BR40" s="67">
        <f t="shared" si="17"/>
        <v>941.21689000000003</v>
      </c>
      <c r="BS40" s="67">
        <f t="shared" si="18"/>
        <v>871.11287000000004</v>
      </c>
      <c r="BT40" s="67" t="e">
        <f>BI40-#REF!</f>
        <v>#REF!</v>
      </c>
      <c r="BU40" s="67" t="e">
        <f>BJ40-#REF!</f>
        <v>#REF!</v>
      </c>
      <c r="BV40" s="67" t="e">
        <f>BK40-#REF!</f>
        <v>#REF!</v>
      </c>
      <c r="BW40" s="123"/>
      <c r="BX40" s="101"/>
      <c r="BZ40" s="67">
        <v>-840</v>
      </c>
      <c r="CA40" s="67"/>
      <c r="CB40" s="67" t="e">
        <f>ROUND(#REF!,0)</f>
        <v>#REF!</v>
      </c>
      <c r="CC40" s="67" t="e">
        <f>ROUND(#REF!,0)</f>
        <v>#REF!</v>
      </c>
      <c r="CD40" s="67" t="e">
        <f>ROUND(#REF!,0)</f>
        <v>#REF!</v>
      </c>
      <c r="CE40" s="67" t="e">
        <f>ROUND(#REF!,0)</f>
        <v>#REF!</v>
      </c>
      <c r="CF40" s="67" t="e">
        <f>ROUND(#REF!,0)</f>
        <v>#REF!</v>
      </c>
      <c r="CG40" s="67" t="e">
        <f>ROUND(#REF!,0)</f>
        <v>#REF!</v>
      </c>
      <c r="CH40" s="67">
        <f t="shared" si="13"/>
        <v>-866</v>
      </c>
      <c r="CI40" s="67" t="e">
        <f>ROUND(#REF!,0)</f>
        <v>#REF!</v>
      </c>
      <c r="CJ40" s="67">
        <f t="shared" si="14"/>
        <v>-998</v>
      </c>
      <c r="CK40" s="67" t="e">
        <f>ROUND(#REF!,0)</f>
        <v>#REF!</v>
      </c>
      <c r="CL40" s="67"/>
      <c r="CM40" s="67"/>
      <c r="CN40" s="67"/>
      <c r="CO40" s="67"/>
      <c r="CP40" s="67"/>
      <c r="CQ40" s="67"/>
      <c r="CR40" s="67">
        <v>-866</v>
      </c>
      <c r="CS40" s="67"/>
      <c r="CT40" s="67"/>
      <c r="CU40" s="67"/>
      <c r="CV40" s="67"/>
      <c r="CY40" s="91">
        <v>-979</v>
      </c>
      <c r="CZ40" s="102">
        <v>-991</v>
      </c>
      <c r="DA40" s="66">
        <v>-285.27</v>
      </c>
    </row>
    <row r="41" spans="2:105" ht="21">
      <c r="D41" s="80">
        <v>6</v>
      </c>
      <c r="E41" s="90" t="s">
        <v>66</v>
      </c>
      <c r="F41" s="91">
        <f t="shared" si="15"/>
        <v>123</v>
      </c>
      <c r="G41" s="91">
        <v>171</v>
      </c>
      <c r="H41" s="91">
        <v>223.99499999999989</v>
      </c>
      <c r="I41" s="91">
        <v>806</v>
      </c>
      <c r="J41" s="91">
        <v>2639</v>
      </c>
      <c r="K41" s="91">
        <v>2073</v>
      </c>
      <c r="L41" s="91">
        <f t="shared" si="16"/>
        <v>139</v>
      </c>
      <c r="M41" s="154">
        <v>202</v>
      </c>
      <c r="N41" s="91">
        <v>176</v>
      </c>
      <c r="O41" s="154">
        <v>793</v>
      </c>
      <c r="P41" s="154">
        <v>652</v>
      </c>
      <c r="Q41" s="92"/>
      <c r="R41" s="93">
        <v>2415.0050000000001</v>
      </c>
      <c r="S41" s="92">
        <v>476</v>
      </c>
      <c r="T41" s="92"/>
      <c r="U41" s="95">
        <f t="shared" si="0"/>
        <v>-478</v>
      </c>
      <c r="V41" s="103">
        <v>89</v>
      </c>
      <c r="W41" s="95" t="e">
        <f>#REF!+V41</f>
        <v>#REF!</v>
      </c>
      <c r="X41" s="95" t="e">
        <f>#REF!-W41</f>
        <v>#REF!</v>
      </c>
      <c r="Y41" s="91">
        <v>325</v>
      </c>
      <c r="Z41" s="154">
        <v>297</v>
      </c>
      <c r="AA41" s="91">
        <v>410</v>
      </c>
      <c r="AB41" s="91">
        <v>530</v>
      </c>
      <c r="AC41" s="92">
        <v>373</v>
      </c>
      <c r="AD41" s="92">
        <v>107</v>
      </c>
      <c r="AE41" s="92">
        <v>287</v>
      </c>
      <c r="AF41" s="92">
        <v>109</v>
      </c>
      <c r="AG41" s="92">
        <v>89</v>
      </c>
      <c r="AH41" s="61" t="e">
        <f>(O44-#REF!)/#REF!</f>
        <v>#REF!</v>
      </c>
      <c r="AI41" s="155">
        <v>490</v>
      </c>
      <c r="AJ41" s="67">
        <v>117.17737870000001</v>
      </c>
      <c r="AK41" s="67">
        <v>98.076430000000002</v>
      </c>
      <c r="AL41" s="67">
        <v>2240.8792520000002</v>
      </c>
      <c r="AM41" s="67">
        <v>202.43347</v>
      </c>
      <c r="AN41" s="67"/>
      <c r="AO41" s="97">
        <v>39.699689999999997</v>
      </c>
      <c r="AP41" s="97">
        <v>47.636389999999999</v>
      </c>
      <c r="AQ41" s="67"/>
      <c r="AR41" s="67"/>
      <c r="AS41" s="67"/>
      <c r="AT41" s="67">
        <v>202.43347</v>
      </c>
      <c r="AU41" s="67">
        <v>115.09739</v>
      </c>
      <c r="AV41" s="67">
        <v>2240.8792520000002</v>
      </c>
      <c r="AW41" s="67">
        <v>134.44930959999999</v>
      </c>
      <c r="AX41" s="67">
        <f t="shared" si="9"/>
        <v>94.56653</v>
      </c>
      <c r="AY41" s="67" t="e">
        <f>#REF!-AU41</f>
        <v>#REF!</v>
      </c>
      <c r="AZ41" s="67" t="e">
        <f>#REF!-AV41</f>
        <v>#REF!</v>
      </c>
      <c r="BA41" s="67" t="e">
        <f>AW41-#REF!</f>
        <v>#REF!</v>
      </c>
      <c r="BB41" s="98">
        <v>-18.477861000000001</v>
      </c>
      <c r="BC41" s="98">
        <v>-4244.443867</v>
      </c>
      <c r="BD41" s="98">
        <v>-4699.5689937999996</v>
      </c>
      <c r="BE41" s="98">
        <v>0</v>
      </c>
      <c r="BF41" s="98">
        <v>-3.44519999999999</v>
      </c>
      <c r="BG41" s="98">
        <v>-70.017529999999994</v>
      </c>
      <c r="BH41" s="98">
        <v>-257.05297000000002</v>
      </c>
      <c r="BI41" s="98">
        <v>0</v>
      </c>
      <c r="BJ41" s="122">
        <v>991.23620000000005</v>
      </c>
      <c r="BK41" s="100">
        <v>1224.2323200000001</v>
      </c>
      <c r="BL41" s="67"/>
      <c r="BM41" s="67" t="e">
        <f>BB41-#REF!</f>
        <v>#REF!</v>
      </c>
      <c r="BN41" s="67" t="e">
        <f>BC41-#REF!</f>
        <v>#REF!</v>
      </c>
      <c r="BO41" s="67" t="e">
        <f>BD41-#REF!</f>
        <v>#REF!</v>
      </c>
      <c r="BP41" s="67" t="e">
        <f>BE41-#REF!</f>
        <v>#REF!</v>
      </c>
      <c r="BQ41" s="67" t="e">
        <f>BF41-#REF!</f>
        <v>#REF!</v>
      </c>
      <c r="BR41" s="67">
        <f t="shared" si="17"/>
        <v>-367.01752999999997</v>
      </c>
      <c r="BS41" s="67">
        <f t="shared" si="18"/>
        <v>-582.05296999999996</v>
      </c>
      <c r="BT41" s="67" t="e">
        <f>BI41-#REF!</f>
        <v>#REF!</v>
      </c>
      <c r="BU41" s="67" t="e">
        <f>BJ41-#REF!</f>
        <v>#REF!</v>
      </c>
      <c r="BV41" s="67" t="e">
        <f>BK41-#REF!</f>
        <v>#REF!</v>
      </c>
      <c r="BW41" s="123"/>
      <c r="BX41" s="101"/>
      <c r="BZ41" s="67">
        <v>377</v>
      </c>
      <c r="CA41" s="67"/>
      <c r="CB41" s="67" t="e">
        <f>ROUND(#REF!,0)</f>
        <v>#REF!</v>
      </c>
      <c r="CC41" s="67" t="e">
        <f>ROUND(#REF!,0)</f>
        <v>#REF!</v>
      </c>
      <c r="CD41" s="67" t="e">
        <f>ROUND(#REF!,0)</f>
        <v>#REF!</v>
      </c>
      <c r="CE41" s="67" t="e">
        <f>ROUND(#REF!,0)</f>
        <v>#REF!</v>
      </c>
      <c r="CF41" s="67" t="e">
        <f>ROUND(#REF!,0)</f>
        <v>#REF!</v>
      </c>
      <c r="CG41" s="67" t="e">
        <f>ROUND(#REF!,0)</f>
        <v>#REF!</v>
      </c>
      <c r="CH41" s="67">
        <f t="shared" si="13"/>
        <v>325</v>
      </c>
      <c r="CI41" s="67" t="e">
        <f>ROUND(#REF!,0)</f>
        <v>#REF!</v>
      </c>
      <c r="CJ41" s="67">
        <f t="shared" si="14"/>
        <v>297</v>
      </c>
      <c r="CK41" s="67" t="e">
        <f>ROUND(#REF!,0)</f>
        <v>#REF!</v>
      </c>
      <c r="CL41" s="67"/>
      <c r="CM41" s="67"/>
      <c r="CN41" s="67"/>
      <c r="CO41" s="67"/>
      <c r="CP41" s="67"/>
      <c r="CQ41" s="67"/>
      <c r="CR41" s="67">
        <v>325</v>
      </c>
      <c r="CS41" s="67"/>
      <c r="CT41" s="67"/>
      <c r="CU41" s="67"/>
      <c r="CV41" s="67"/>
      <c r="CY41" s="91">
        <v>683</v>
      </c>
      <c r="CZ41" s="102">
        <v>654</v>
      </c>
      <c r="DA41" s="66">
        <v>221.35</v>
      </c>
    </row>
    <row r="42" spans="2:105" s="156" customFormat="1" ht="37.5" customHeight="1">
      <c r="D42" s="157">
        <v>7</v>
      </c>
      <c r="E42" s="158" t="s">
        <v>67</v>
      </c>
      <c r="F42" s="159">
        <f t="array" ref="F42">SUM(ROUND(F37:F41,0))</f>
        <v>285</v>
      </c>
      <c r="G42" s="104">
        <v>492</v>
      </c>
      <c r="H42" s="104">
        <v>-508</v>
      </c>
      <c r="I42" s="159">
        <f t="array" ref="I42">SUM(ROUND(I37:I41,0))</f>
        <v>2256</v>
      </c>
      <c r="J42" s="104">
        <f t="array" ref="J42">SUM(ROUND(J37:J41,0))</f>
        <v>1149</v>
      </c>
      <c r="K42" s="104">
        <f t="array" ref="K42">SUM(ROUND(K37:K41,0))</f>
        <v>-2667</v>
      </c>
      <c r="L42" s="104">
        <f t="array" ref="L42">SUM(ROUND(L37:L41,0))</f>
        <v>582</v>
      </c>
      <c r="M42" s="104">
        <v>922</v>
      </c>
      <c r="N42" s="104">
        <v>68</v>
      </c>
      <c r="O42" s="104">
        <f t="array" ref="O42">SUM(ROUND(O37:O41,0))</f>
        <v>3386</v>
      </c>
      <c r="P42" s="104">
        <v>1462</v>
      </c>
      <c r="Q42" s="106"/>
      <c r="R42" s="104">
        <f t="array" ref="R42">SUM(ROUND(R37:R41,0))</f>
        <v>1657</v>
      </c>
      <c r="S42" s="104">
        <f t="array" ref="S42">SUM(ROUND(S37:S41,0))</f>
        <v>1394</v>
      </c>
      <c r="T42" s="94" t="e">
        <f>(#REF!-L42)/#REF!</f>
        <v>#REF!</v>
      </c>
      <c r="U42" s="95">
        <f t="shared" si="0"/>
        <v>-2736</v>
      </c>
      <c r="V42" s="95">
        <v>255</v>
      </c>
      <c r="W42" s="95" t="e">
        <f>#REF!+V42</f>
        <v>#REF!</v>
      </c>
      <c r="X42" s="95" t="e">
        <f>#REF!-W42</f>
        <v>#REF!</v>
      </c>
      <c r="Y42" s="104">
        <f t="array" ref="Y42">SUM(ROUND(Y37:Y41,0))</f>
        <v>-1995</v>
      </c>
      <c r="Z42" s="104">
        <f t="array" ref="Z42">SUM(ROUND(Z37:Z41,0))</f>
        <v>1303</v>
      </c>
      <c r="AA42" s="159">
        <f t="array" ref="AA42">SUM(ROUND(AA37:AA41,0))</f>
        <v>1157</v>
      </c>
      <c r="AB42" s="159">
        <f t="array" ref="AB42">SUM(ROUND(AB37:AB41,0))</f>
        <v>-3454</v>
      </c>
      <c r="AC42" s="160">
        <f t="array" ref="AC42">SUM(ROUND(AC37:AC41,0))</f>
        <v>-2712</v>
      </c>
      <c r="AD42" s="159">
        <f t="array" ref="AD42">SUM(ROUND(AD37:AD41,0))</f>
        <v>285</v>
      </c>
      <c r="AE42" s="159">
        <f t="array" ref="AE42">SUM(ROUND(AE37:AE41,0))</f>
        <v>830</v>
      </c>
      <c r="AF42" s="104">
        <f t="array" ref="AF42">SUM(ROUND(AF37:AF41,0))</f>
        <v>190</v>
      </c>
      <c r="AG42" s="104">
        <f t="array" ref="AG42">SUM(ROUND(AG37:AG41,0))</f>
        <v>255</v>
      </c>
      <c r="AH42" s="61" t="e">
        <f>(O45-#REF!)/#REF!</f>
        <v>#REF!</v>
      </c>
      <c r="AI42" s="109">
        <v>-2188</v>
      </c>
      <c r="AJ42" s="161">
        <v>-779.07626779999998</v>
      </c>
      <c r="AK42" s="161">
        <v>-460.68410999999998</v>
      </c>
      <c r="AL42" s="161">
        <v>-6009.4992777999996</v>
      </c>
      <c r="AM42" s="161">
        <v>-8414.5408100000004</v>
      </c>
      <c r="AN42" s="161"/>
      <c r="AO42" s="162">
        <v>-3193.7570700000001</v>
      </c>
      <c r="AP42" s="162">
        <v>-3454</v>
      </c>
      <c r="AQ42" s="161"/>
      <c r="AR42" s="161"/>
      <c r="AS42" s="161"/>
      <c r="AT42" s="161">
        <v>-8275.3508099999999</v>
      </c>
      <c r="AU42" s="161">
        <v>-1627.14562057734</v>
      </c>
      <c r="AV42" s="161">
        <v>-5868.3092778</v>
      </c>
      <c r="AW42" s="161">
        <v>-1579.8255612999999</v>
      </c>
      <c r="AX42" s="161">
        <f t="shared" si="9"/>
        <v>9578.3508099999999</v>
      </c>
      <c r="AY42" s="161" t="e">
        <f>#REF!-AU42</f>
        <v>#REF!</v>
      </c>
      <c r="AZ42" s="161" t="e">
        <f>#REF!-AV42</f>
        <v>#REF!</v>
      </c>
      <c r="BA42" s="161" t="e">
        <f>AW42-#REF!</f>
        <v>#REF!</v>
      </c>
      <c r="BB42" s="163">
        <v>149.7295858</v>
      </c>
      <c r="BC42" s="163">
        <v>-8246.5898217999893</v>
      </c>
      <c r="BD42" s="163">
        <v>-4727.0961160999996</v>
      </c>
      <c r="BE42" s="163">
        <v>0</v>
      </c>
      <c r="BF42" s="163">
        <v>145.62188</v>
      </c>
      <c r="BG42" s="163">
        <v>-5050.3295099999996</v>
      </c>
      <c r="BH42" s="163">
        <v>-330.168940000004</v>
      </c>
      <c r="BI42" s="163">
        <v>0</v>
      </c>
      <c r="BJ42" s="164">
        <v>4821.4127799999997</v>
      </c>
      <c r="BK42" s="164">
        <v>9591.2281899999998</v>
      </c>
      <c r="BL42" s="161"/>
      <c r="BM42" s="161" t="e">
        <f>BB42-#REF!</f>
        <v>#REF!</v>
      </c>
      <c r="BN42" s="161" t="e">
        <f>BC42-#REF!</f>
        <v>#REF!</v>
      </c>
      <c r="BO42" s="161" t="e">
        <f>BD42-#REF!</f>
        <v>#REF!</v>
      </c>
      <c r="BP42" s="161" t="e">
        <f>BE42-#REF!</f>
        <v>#REF!</v>
      </c>
      <c r="BQ42" s="161" t="e">
        <f>BF42-#REF!</f>
        <v>#REF!</v>
      </c>
      <c r="BR42" s="161">
        <f t="shared" si="17"/>
        <v>-6353.3295099999996</v>
      </c>
      <c r="BS42" s="161">
        <f t="shared" si="18"/>
        <v>1664.8310599999959</v>
      </c>
      <c r="BT42" s="161" t="e">
        <f>BI42-#REF!</f>
        <v>#REF!</v>
      </c>
      <c r="BU42" s="161" t="e">
        <f>BJ42-#REF!</f>
        <v>#REF!</v>
      </c>
      <c r="BV42" s="161" t="e">
        <f>BK42-#REF!</f>
        <v>#REF!</v>
      </c>
      <c r="BW42" s="165"/>
      <c r="BX42" s="166"/>
      <c r="BZ42" s="161">
        <v>-4410</v>
      </c>
      <c r="CA42" s="161"/>
      <c r="CB42" s="161" t="e">
        <f>ROUND(#REF!,0)</f>
        <v>#REF!</v>
      </c>
      <c r="CC42" s="161" t="e">
        <f>ROUND(#REF!,0)</f>
        <v>#REF!</v>
      </c>
      <c r="CD42" s="161" t="e">
        <f>ROUND(#REF!,0)</f>
        <v>#REF!</v>
      </c>
      <c r="CE42" s="161" t="e">
        <f>ROUND(#REF!,0)</f>
        <v>#REF!</v>
      </c>
      <c r="CF42" s="161" t="e">
        <f>ROUND(#REF!,0)</f>
        <v>#REF!</v>
      </c>
      <c r="CG42" s="161" t="e">
        <f>ROUND(#REF!,0)</f>
        <v>#REF!</v>
      </c>
      <c r="CH42" s="161">
        <f t="shared" si="13"/>
        <v>-1995</v>
      </c>
      <c r="CI42" s="161" t="e">
        <f>ROUND(#REF!,0)</f>
        <v>#REF!</v>
      </c>
      <c r="CJ42" s="161">
        <f t="shared" si="14"/>
        <v>1303</v>
      </c>
      <c r="CK42" s="161" t="e">
        <f>ROUND(#REF!,0)</f>
        <v>#REF!</v>
      </c>
      <c r="CL42" s="161"/>
      <c r="CM42" s="161"/>
      <c r="CN42" s="161"/>
      <c r="CO42" s="161"/>
      <c r="CP42" s="161"/>
      <c r="CQ42" s="161"/>
      <c r="CR42" s="161">
        <v>-1995</v>
      </c>
      <c r="CS42" s="161"/>
      <c r="CT42" s="161"/>
      <c r="CU42" s="161"/>
      <c r="CV42" s="161"/>
      <c r="CY42" s="159">
        <v>1971</v>
      </c>
      <c r="CZ42" s="167">
        <v>2804</v>
      </c>
    </row>
    <row r="43" spans="2:105" ht="21.75" customHeight="1">
      <c r="D43" s="80">
        <v>8</v>
      </c>
      <c r="E43" s="90" t="s">
        <v>68</v>
      </c>
      <c r="F43" s="168">
        <v>0</v>
      </c>
      <c r="G43" s="91">
        <v>0</v>
      </c>
      <c r="H43" s="169">
        <v>0</v>
      </c>
      <c r="I43" s="168">
        <v>0</v>
      </c>
      <c r="J43" s="168">
        <v>0</v>
      </c>
      <c r="K43" s="169">
        <v>0</v>
      </c>
      <c r="L43" s="91">
        <f>O43-CZ43</f>
        <v>79</v>
      </c>
      <c r="M43" s="116">
        <v>39</v>
      </c>
      <c r="N43" s="91">
        <v>54</v>
      </c>
      <c r="O43" s="116">
        <v>190</v>
      </c>
      <c r="P43" s="116">
        <v>170</v>
      </c>
      <c r="Q43" s="92"/>
      <c r="R43" s="93">
        <v>0</v>
      </c>
      <c r="S43" s="92">
        <v>116</v>
      </c>
      <c r="T43" s="92"/>
      <c r="U43" s="95">
        <f t="shared" si="0"/>
        <v>-57</v>
      </c>
      <c r="V43" s="103">
        <v>102</v>
      </c>
      <c r="W43" s="95" t="e">
        <f>#REF!+V43</f>
        <v>#REF!</v>
      </c>
      <c r="X43" s="95" t="e">
        <f>#REF!-W43</f>
        <v>#REF!</v>
      </c>
      <c r="Y43" s="91">
        <v>617</v>
      </c>
      <c r="Z43" s="116">
        <v>345</v>
      </c>
      <c r="AA43" s="168">
        <v>0</v>
      </c>
      <c r="AB43" s="168">
        <v>0</v>
      </c>
      <c r="AC43" s="92"/>
      <c r="AD43" s="92"/>
      <c r="AE43" s="92"/>
      <c r="AF43" s="92"/>
      <c r="AG43" s="92">
        <v>102</v>
      </c>
      <c r="AH43" s="61" t="e">
        <f>(O46-#REF!)/#REF!</f>
        <v>#REF!</v>
      </c>
      <c r="AI43" s="121">
        <v>741</v>
      </c>
      <c r="AJ43" s="67">
        <v>0</v>
      </c>
      <c r="AK43" s="67">
        <v>189.06465</v>
      </c>
      <c r="AL43" s="67"/>
      <c r="AM43" s="67">
        <v>127.45753999999999</v>
      </c>
      <c r="AN43" s="67"/>
      <c r="AO43" s="97">
        <v>68.66507</v>
      </c>
      <c r="AP43" s="97">
        <v>-11.48828</v>
      </c>
      <c r="AQ43" s="67"/>
      <c r="AR43" s="67"/>
      <c r="AS43" s="67"/>
      <c r="AT43" s="67">
        <v>127.45753999999999</v>
      </c>
      <c r="AU43" s="67">
        <v>70.280749999999998</v>
      </c>
      <c r="AV43" s="67"/>
      <c r="AW43" s="67">
        <v>0</v>
      </c>
      <c r="AX43" s="67">
        <f t="shared" si="9"/>
        <v>217.54246000000001</v>
      </c>
      <c r="AY43" s="67" t="e">
        <f>#REF!-AU43</f>
        <v>#REF!</v>
      </c>
      <c r="AZ43" s="67" t="e">
        <f>#REF!-AV43</f>
        <v>#REF!</v>
      </c>
      <c r="BA43" s="67" t="e">
        <f>AW43-#REF!</f>
        <v>#REF!</v>
      </c>
      <c r="BB43" s="98">
        <v>0</v>
      </c>
      <c r="BC43" s="98">
        <v>0</v>
      </c>
      <c r="BD43" s="98">
        <v>0</v>
      </c>
      <c r="BE43" s="98">
        <v>0</v>
      </c>
      <c r="BF43" s="98">
        <v>49.60389</v>
      </c>
      <c r="BG43" s="98">
        <v>-163.18514999999999</v>
      </c>
      <c r="BH43" s="98">
        <v>110.11958</v>
      </c>
      <c r="BI43" s="98">
        <v>0</v>
      </c>
      <c r="BJ43" s="122">
        <v>396.37966</v>
      </c>
      <c r="BK43" s="170">
        <v>357.92599999999999</v>
      </c>
      <c r="BL43" s="67"/>
      <c r="BM43" s="67" t="e">
        <f>BB43-#REF!</f>
        <v>#REF!</v>
      </c>
      <c r="BN43" s="67" t="e">
        <f>BC43-#REF!</f>
        <v>#REF!</v>
      </c>
      <c r="BO43" s="67" t="e">
        <f>BD43-#REF!</f>
        <v>#REF!</v>
      </c>
      <c r="BP43" s="67" t="e">
        <f>BE43-#REF!</f>
        <v>#REF!</v>
      </c>
      <c r="BQ43" s="67" t="e">
        <f>BF43-#REF!</f>
        <v>#REF!</v>
      </c>
      <c r="BR43" s="67">
        <f t="shared" si="17"/>
        <v>-508.18515000000002</v>
      </c>
      <c r="BS43" s="67">
        <f t="shared" si="18"/>
        <v>-506.88042000000002</v>
      </c>
      <c r="BT43" s="67" t="e">
        <f>BI43-#REF!</f>
        <v>#REF!</v>
      </c>
      <c r="BU43" s="67" t="e">
        <f>BJ43-#REF!</f>
        <v>#REF!</v>
      </c>
      <c r="BV43" s="67" t="e">
        <f>BK43-#REF!</f>
        <v>#REF!</v>
      </c>
      <c r="BW43" s="123"/>
      <c r="BX43" s="124"/>
      <c r="BZ43" s="67">
        <v>0</v>
      </c>
      <c r="CA43" s="67"/>
      <c r="CB43" s="67" t="e">
        <f>ROUND(#REF!,0)</f>
        <v>#REF!</v>
      </c>
      <c r="CC43" s="67" t="e">
        <f>ROUND(#REF!,0)</f>
        <v>#REF!</v>
      </c>
      <c r="CD43" s="67" t="e">
        <f>ROUND(#REF!,0)</f>
        <v>#REF!</v>
      </c>
      <c r="CE43" s="67" t="e">
        <f>ROUND(#REF!,0)</f>
        <v>#REF!</v>
      </c>
      <c r="CF43" s="67" t="e">
        <f>ROUND(#REF!,0)</f>
        <v>#REF!</v>
      </c>
      <c r="CG43" s="67" t="e">
        <f>ROUND(#REF!,0)</f>
        <v>#REF!</v>
      </c>
      <c r="CH43" s="67">
        <f t="shared" si="13"/>
        <v>617</v>
      </c>
      <c r="CI43" s="67" t="e">
        <f>ROUND(#REF!,0)</f>
        <v>#REF!</v>
      </c>
      <c r="CJ43" s="67">
        <f t="shared" si="14"/>
        <v>345</v>
      </c>
      <c r="CK43" s="67" t="e">
        <f>ROUND(#REF!,0)</f>
        <v>#REF!</v>
      </c>
      <c r="CL43" s="67"/>
      <c r="CM43" s="67"/>
      <c r="CN43" s="67"/>
      <c r="CO43" s="67"/>
      <c r="CP43" s="67"/>
      <c r="CQ43" s="67"/>
      <c r="CR43" s="67">
        <v>617</v>
      </c>
      <c r="CS43" s="67"/>
      <c r="CT43" s="67"/>
      <c r="CU43" s="67"/>
      <c r="CV43" s="67"/>
      <c r="CY43" s="168">
        <v>0</v>
      </c>
      <c r="CZ43" s="171">
        <v>111</v>
      </c>
    </row>
    <row r="44" spans="2:105" ht="20.25" customHeight="1">
      <c r="D44" s="80">
        <v>9</v>
      </c>
      <c r="E44" s="81" t="s">
        <v>69</v>
      </c>
      <c r="F44" s="172">
        <f t="shared" ref="F44" si="19">F42+F43</f>
        <v>285</v>
      </c>
      <c r="G44" s="172">
        <v>492</v>
      </c>
      <c r="H44" s="172">
        <v>-508</v>
      </c>
      <c r="I44" s="172">
        <f>I42+I43</f>
        <v>2256</v>
      </c>
      <c r="J44" s="172">
        <f t="shared" ref="J44:L44" si="20">J42+J43</f>
        <v>1149</v>
      </c>
      <c r="K44" s="172">
        <f t="shared" si="20"/>
        <v>-2667</v>
      </c>
      <c r="L44" s="172">
        <f t="shared" si="20"/>
        <v>661</v>
      </c>
      <c r="M44" s="172">
        <v>961</v>
      </c>
      <c r="N44" s="172">
        <v>122</v>
      </c>
      <c r="O44" s="172">
        <f>O42+O43</f>
        <v>3576</v>
      </c>
      <c r="P44" s="172">
        <v>1632</v>
      </c>
      <c r="Q44" s="173"/>
      <c r="R44" s="172">
        <f>R42+R43</f>
        <v>1657</v>
      </c>
      <c r="S44" s="172">
        <f>S42+S43</f>
        <v>1510</v>
      </c>
      <c r="T44" s="94" t="e">
        <f>(#REF!+L44)/#REF!</f>
        <v>#REF!</v>
      </c>
      <c r="U44" s="95">
        <f t="shared" si="0"/>
        <v>-2793</v>
      </c>
      <c r="V44" s="95">
        <v>357</v>
      </c>
      <c r="W44" s="95" t="e">
        <f>#REF!+V44</f>
        <v>#REF!</v>
      </c>
      <c r="X44" s="95" t="e">
        <f>#REF!-W44</f>
        <v>#REF!</v>
      </c>
      <c r="Y44" s="172">
        <f t="shared" ref="Y44:AG44" si="21">Y42+Y43</f>
        <v>-1378</v>
      </c>
      <c r="Z44" s="172">
        <f t="shared" si="21"/>
        <v>1648</v>
      </c>
      <c r="AA44" s="172">
        <f t="shared" si="21"/>
        <v>1157</v>
      </c>
      <c r="AB44" s="172">
        <f t="shared" si="21"/>
        <v>-3454</v>
      </c>
      <c r="AC44" s="174">
        <f t="shared" si="21"/>
        <v>-2712</v>
      </c>
      <c r="AD44" s="172">
        <f t="shared" si="21"/>
        <v>285</v>
      </c>
      <c r="AE44" s="172">
        <f t="shared" si="21"/>
        <v>830</v>
      </c>
      <c r="AF44" s="172">
        <f t="shared" si="21"/>
        <v>190</v>
      </c>
      <c r="AG44" s="172">
        <f t="shared" si="21"/>
        <v>357</v>
      </c>
      <c r="AH44" s="61" t="e">
        <f>(O47-#REF!)/#REF!</f>
        <v>#REF!</v>
      </c>
      <c r="AI44" s="175">
        <v>-1447</v>
      </c>
      <c r="AJ44" s="67">
        <v>-779.07626779999998</v>
      </c>
      <c r="AK44" s="67">
        <v>-271.61946</v>
      </c>
      <c r="AL44" s="67">
        <v>-6009.4992777999996</v>
      </c>
      <c r="AM44" s="67">
        <v>-8288.0832699999992</v>
      </c>
      <c r="AN44" s="67"/>
      <c r="AO44" s="97">
        <v>-3125.0920000000001</v>
      </c>
      <c r="AP44" s="97">
        <v>-3465</v>
      </c>
      <c r="AQ44" s="67"/>
      <c r="AR44" s="67"/>
      <c r="AS44" s="67"/>
      <c r="AT44" s="67">
        <v>-8147.8932699999996</v>
      </c>
      <c r="AU44" s="67">
        <v>-1556.8648705773401</v>
      </c>
      <c r="AV44" s="67">
        <v>-5868.3092778</v>
      </c>
      <c r="AW44" s="67">
        <v>-1579.8255612999999</v>
      </c>
      <c r="AX44" s="67">
        <f t="shared" si="9"/>
        <v>9795.8932700000005</v>
      </c>
      <c r="AY44" s="67" t="e">
        <f>#REF!-AU44</f>
        <v>#REF!</v>
      </c>
      <c r="AZ44" s="67" t="e">
        <f>#REF!-AV44</f>
        <v>#REF!</v>
      </c>
      <c r="BA44" s="67" t="e">
        <f>AW44-#REF!</f>
        <v>#REF!</v>
      </c>
      <c r="BB44" s="98">
        <v>149.7295858</v>
      </c>
      <c r="BC44" s="98">
        <v>-8246.5898217999893</v>
      </c>
      <c r="BD44" s="98">
        <v>-4727.0961160999996</v>
      </c>
      <c r="BE44" s="98">
        <v>0</v>
      </c>
      <c r="BF44" s="98">
        <v>195.22577000000001</v>
      </c>
      <c r="BG44" s="98">
        <v>-5213.5146599999998</v>
      </c>
      <c r="BH44" s="98">
        <v>-220.04936000000399</v>
      </c>
      <c r="BI44" s="98">
        <v>0</v>
      </c>
      <c r="BJ44" s="176">
        <v>5217.7924400000002</v>
      </c>
      <c r="BK44" s="176">
        <v>9949.1541899999993</v>
      </c>
      <c r="BL44" s="67"/>
      <c r="BM44" s="67" t="e">
        <f>BB44-#REF!</f>
        <v>#REF!</v>
      </c>
      <c r="BN44" s="67" t="e">
        <f>BC44-#REF!</f>
        <v>#REF!</v>
      </c>
      <c r="BO44" s="67" t="e">
        <f>BD44-#REF!</f>
        <v>#REF!</v>
      </c>
      <c r="BP44" s="67" t="e">
        <f>BE44-#REF!</f>
        <v>#REF!</v>
      </c>
      <c r="BQ44" s="67" t="e">
        <f>BF44-#REF!</f>
        <v>#REF!</v>
      </c>
      <c r="BR44" s="67">
        <f t="shared" si="17"/>
        <v>-6861.5146599999998</v>
      </c>
      <c r="BS44" s="67">
        <f t="shared" si="18"/>
        <v>1157.9506399999959</v>
      </c>
      <c r="BT44" s="67" t="e">
        <f>BI44-#REF!</f>
        <v>#REF!</v>
      </c>
      <c r="BU44" s="67" t="e">
        <f>BJ44-#REF!</f>
        <v>#REF!</v>
      </c>
      <c r="BV44" s="67" t="e">
        <f>BK44-#REF!</f>
        <v>#REF!</v>
      </c>
      <c r="BW44" s="177"/>
      <c r="BX44" s="178"/>
      <c r="BZ44" s="67">
        <v>-4410</v>
      </c>
      <c r="CA44" s="67"/>
      <c r="CB44" s="67" t="e">
        <f>ROUND(#REF!,0)</f>
        <v>#REF!</v>
      </c>
      <c r="CC44" s="67" t="e">
        <f>ROUND(#REF!,0)</f>
        <v>#REF!</v>
      </c>
      <c r="CD44" s="67" t="e">
        <f>ROUND(#REF!,0)</f>
        <v>#REF!</v>
      </c>
      <c r="CE44" s="67" t="e">
        <f>ROUND(#REF!,0)</f>
        <v>#REF!</v>
      </c>
      <c r="CF44" s="67" t="e">
        <f>ROUND(#REF!,0)</f>
        <v>#REF!</v>
      </c>
      <c r="CG44" s="67" t="e">
        <f>ROUND(#REF!,0)</f>
        <v>#REF!</v>
      </c>
      <c r="CH44" s="67">
        <f t="shared" si="13"/>
        <v>-1378</v>
      </c>
      <c r="CI44" s="67" t="e">
        <f>ROUND(#REF!,0)</f>
        <v>#REF!</v>
      </c>
      <c r="CJ44" s="67">
        <f t="shared" si="14"/>
        <v>1648</v>
      </c>
      <c r="CK44" s="67" t="e">
        <f>ROUND(#REF!,0)</f>
        <v>#REF!</v>
      </c>
      <c r="CL44" s="67"/>
      <c r="CM44" s="67"/>
      <c r="CN44" s="67"/>
      <c r="CO44" s="67"/>
      <c r="CP44" s="67"/>
      <c r="CQ44" s="67"/>
      <c r="CR44" s="67">
        <v>-1378</v>
      </c>
      <c r="CS44" s="67"/>
      <c r="CT44" s="67"/>
      <c r="CU44" s="67"/>
      <c r="CV44" s="67"/>
      <c r="CY44" s="172">
        <v>1971</v>
      </c>
      <c r="CZ44" s="179">
        <v>2915</v>
      </c>
    </row>
    <row r="45" spans="2:105" ht="21.75" customHeight="1">
      <c r="D45" s="80">
        <v>10</v>
      </c>
      <c r="E45" s="90" t="s">
        <v>70</v>
      </c>
      <c r="F45" s="91">
        <f t="shared" ref="F45" si="22">I45-CY45</f>
        <v>0</v>
      </c>
      <c r="G45" s="91">
        <v>0</v>
      </c>
      <c r="H45" s="91">
        <v>0</v>
      </c>
      <c r="I45" s="180">
        <v>0</v>
      </c>
      <c r="J45" s="91">
        <v>0</v>
      </c>
      <c r="K45" s="91">
        <v>0</v>
      </c>
      <c r="L45" s="180">
        <v>0</v>
      </c>
      <c r="M45" s="116">
        <v>0</v>
      </c>
      <c r="N45" s="91">
        <v>0</v>
      </c>
      <c r="O45" s="116">
        <v>0</v>
      </c>
      <c r="P45" s="116">
        <v>40.189929999999997</v>
      </c>
      <c r="Q45" s="92"/>
      <c r="R45" s="93">
        <v>0</v>
      </c>
      <c r="S45" s="92">
        <v>40.189929999999997</v>
      </c>
      <c r="T45" s="92"/>
      <c r="U45" s="95">
        <f t="shared" si="0"/>
        <v>0</v>
      </c>
      <c r="V45" s="103">
        <v>0</v>
      </c>
      <c r="W45" s="95" t="e">
        <f>#REF!+V45</f>
        <v>#REF!</v>
      </c>
      <c r="X45" s="95" t="e">
        <f>#REF!-W45</f>
        <v>#REF!</v>
      </c>
      <c r="Y45" s="91">
        <v>0</v>
      </c>
      <c r="Z45" s="116">
        <v>-144</v>
      </c>
      <c r="AA45" s="91">
        <v>0</v>
      </c>
      <c r="AB45" s="91">
        <v>0</v>
      </c>
      <c r="AC45" s="92"/>
      <c r="AD45" s="92"/>
      <c r="AE45" s="92"/>
      <c r="AF45" s="92">
        <v>0</v>
      </c>
      <c r="AG45" s="92">
        <v>0</v>
      </c>
      <c r="AH45" s="61" t="e">
        <f>(O48-#REF!)/#REF!</f>
        <v>#REF!</v>
      </c>
      <c r="AI45" s="121"/>
      <c r="AJ45" s="67"/>
      <c r="AK45" s="67"/>
      <c r="AL45" s="67"/>
      <c r="AM45" s="67"/>
      <c r="AN45" s="67"/>
      <c r="AQ45" s="67"/>
      <c r="AR45" s="67"/>
      <c r="AS45" s="67"/>
      <c r="AT45" s="67"/>
      <c r="AU45" s="67"/>
      <c r="AV45" s="67"/>
      <c r="AW45" s="67"/>
      <c r="AX45" s="67"/>
      <c r="AY45" s="67"/>
      <c r="AZ45" s="67"/>
      <c r="BA45" s="67"/>
      <c r="BB45" s="98"/>
      <c r="BC45" s="98"/>
      <c r="BD45" s="98"/>
      <c r="BE45" s="98"/>
      <c r="BF45" s="98"/>
      <c r="BG45" s="98"/>
      <c r="BH45" s="98"/>
      <c r="BI45" s="98"/>
      <c r="BJ45" s="122"/>
      <c r="BK45" s="170"/>
      <c r="BL45" s="67"/>
      <c r="BM45" s="67"/>
      <c r="BN45" s="67"/>
      <c r="BO45" s="67"/>
      <c r="BP45" s="67"/>
      <c r="BQ45" s="67"/>
      <c r="BR45" s="67"/>
      <c r="BS45" s="67"/>
      <c r="BT45" s="67"/>
      <c r="BU45" s="67"/>
      <c r="BV45" s="67"/>
      <c r="BW45" s="123"/>
      <c r="BX45" s="124"/>
      <c r="BZ45" s="67"/>
      <c r="CA45" s="67"/>
      <c r="CB45" s="67"/>
      <c r="CC45" s="67" t="e">
        <f>ROUND(#REF!,0)</f>
        <v>#REF!</v>
      </c>
      <c r="CD45" s="67"/>
      <c r="CE45" s="67"/>
      <c r="CF45" s="67"/>
      <c r="CG45" s="67"/>
      <c r="CH45" s="67">
        <f t="shared" si="13"/>
        <v>0</v>
      </c>
      <c r="CI45" s="67"/>
      <c r="CJ45" s="67"/>
      <c r="CK45" s="67"/>
      <c r="CL45" s="67"/>
      <c r="CM45" s="67"/>
      <c r="CN45" s="67"/>
      <c r="CO45" s="67"/>
      <c r="CP45" s="67"/>
      <c r="CQ45" s="67"/>
      <c r="CR45" s="67"/>
      <c r="CS45" s="67"/>
      <c r="CT45" s="67"/>
      <c r="CU45" s="67"/>
      <c r="CV45" s="67"/>
      <c r="CY45" s="91">
        <v>0</v>
      </c>
      <c r="CZ45" s="181">
        <v>0</v>
      </c>
    </row>
    <row r="46" spans="2:105" ht="29.25" customHeight="1">
      <c r="D46" s="80">
        <v>11</v>
      </c>
      <c r="E46" s="182" t="s">
        <v>71</v>
      </c>
      <c r="F46" s="183">
        <f>F44-F45</f>
        <v>285</v>
      </c>
      <c r="G46" s="184">
        <v>492</v>
      </c>
      <c r="H46" s="184">
        <v>-508</v>
      </c>
      <c r="I46" s="183">
        <f>I44-I45</f>
        <v>2256</v>
      </c>
      <c r="J46" s="184">
        <f t="shared" ref="J46:K46" si="23">J44-J45</f>
        <v>1149</v>
      </c>
      <c r="K46" s="184">
        <f t="shared" si="23"/>
        <v>-2667</v>
      </c>
      <c r="L46" s="183">
        <f>L44-L45</f>
        <v>661</v>
      </c>
      <c r="M46" s="185">
        <v>961</v>
      </c>
      <c r="N46" s="185">
        <v>122</v>
      </c>
      <c r="O46" s="185">
        <f>O44+O45</f>
        <v>3576</v>
      </c>
      <c r="P46" s="185">
        <v>1672.18993</v>
      </c>
      <c r="Q46" s="186"/>
      <c r="R46" s="185">
        <f>R44+R45</f>
        <v>1657</v>
      </c>
      <c r="S46" s="185">
        <f>S44+S45</f>
        <v>1550.18993</v>
      </c>
      <c r="T46" s="186"/>
      <c r="U46" s="95">
        <f t="shared" si="0"/>
        <v>-2793</v>
      </c>
      <c r="V46" s="187">
        <f>V44</f>
        <v>357</v>
      </c>
      <c r="W46" s="95" t="e">
        <f>#REF!+V46</f>
        <v>#REF!</v>
      </c>
      <c r="X46" s="95" t="e">
        <f>#REF!-W46</f>
        <v>#REF!</v>
      </c>
      <c r="Y46" s="185">
        <f>Y44-Y45</f>
        <v>-1378</v>
      </c>
      <c r="Z46" s="185">
        <f>Z44+Z45</f>
        <v>1504</v>
      </c>
      <c r="AA46" s="184">
        <f>AA44-AA45</f>
        <v>1157</v>
      </c>
      <c r="AB46" s="184">
        <f>AB44-AB45</f>
        <v>-3454</v>
      </c>
      <c r="AC46" s="188">
        <f>AC44-AC45</f>
        <v>-2712</v>
      </c>
      <c r="AD46" s="184">
        <f>AD44-AD45</f>
        <v>285</v>
      </c>
      <c r="AE46" s="184">
        <f>AE44-AE45</f>
        <v>830</v>
      </c>
      <c r="AF46" s="186">
        <f>AF44+AF45</f>
        <v>190</v>
      </c>
      <c r="AG46" s="186">
        <f>AG44+AG45</f>
        <v>357</v>
      </c>
      <c r="AH46" s="61" t="e">
        <f>(O49-#REF!)/#REF!</f>
        <v>#REF!</v>
      </c>
      <c r="AI46" s="121"/>
      <c r="AJ46" s="67"/>
      <c r="AK46" s="67"/>
      <c r="AL46" s="67"/>
      <c r="AM46" s="67"/>
      <c r="AN46" s="67"/>
      <c r="AQ46" s="67"/>
      <c r="AR46" s="67"/>
      <c r="AS46" s="67"/>
      <c r="AT46" s="67"/>
      <c r="AU46" s="67"/>
      <c r="AV46" s="67"/>
      <c r="AW46" s="67"/>
      <c r="AX46" s="67"/>
      <c r="AY46" s="67"/>
      <c r="AZ46" s="67"/>
      <c r="BA46" s="67"/>
      <c r="BB46" s="98"/>
      <c r="BC46" s="98"/>
      <c r="BD46" s="98"/>
      <c r="BE46" s="98"/>
      <c r="BF46" s="98"/>
      <c r="BG46" s="98"/>
      <c r="BH46" s="98"/>
      <c r="BI46" s="98"/>
      <c r="BJ46" s="122"/>
      <c r="BK46" s="170"/>
      <c r="BL46" s="67"/>
      <c r="BM46" s="67"/>
      <c r="BN46" s="67"/>
      <c r="BO46" s="67"/>
      <c r="BP46" s="67"/>
      <c r="BQ46" s="67"/>
      <c r="BR46" s="67"/>
      <c r="BS46" s="67"/>
      <c r="BT46" s="67"/>
      <c r="BU46" s="67"/>
      <c r="BV46" s="67"/>
      <c r="BW46" s="123"/>
      <c r="BX46" s="124"/>
      <c r="BZ46" s="67"/>
      <c r="CA46" s="67"/>
      <c r="CB46" s="67"/>
      <c r="CC46" s="67"/>
      <c r="CD46" s="67"/>
      <c r="CE46" s="67"/>
      <c r="CF46" s="67"/>
      <c r="CG46" s="67"/>
      <c r="CH46" s="67"/>
      <c r="CI46" s="67"/>
      <c r="CJ46" s="67"/>
      <c r="CK46" s="67"/>
      <c r="CL46" s="67"/>
      <c r="CM46" s="67"/>
      <c r="CN46" s="67"/>
      <c r="CO46" s="67"/>
      <c r="CP46" s="67"/>
      <c r="CQ46" s="67"/>
      <c r="CR46" s="67"/>
      <c r="CS46" s="67"/>
      <c r="CT46" s="67"/>
      <c r="CU46" s="67"/>
      <c r="CV46" s="67"/>
      <c r="CY46" s="184">
        <v>1971</v>
      </c>
      <c r="CZ46" s="189">
        <v>2915</v>
      </c>
    </row>
    <row r="47" spans="2:105" ht="22.5" customHeight="1">
      <c r="D47" s="80">
        <v>12</v>
      </c>
      <c r="E47" s="81" t="s">
        <v>72</v>
      </c>
      <c r="F47" s="126"/>
      <c r="G47" s="126"/>
      <c r="H47" s="126"/>
      <c r="I47" s="126"/>
      <c r="J47" s="126"/>
      <c r="K47" s="126"/>
      <c r="L47" s="126"/>
      <c r="M47" s="91"/>
      <c r="N47" s="126"/>
      <c r="O47" s="91"/>
      <c r="P47" s="91"/>
      <c r="Q47" s="92"/>
      <c r="R47" s="93"/>
      <c r="S47" s="92"/>
      <c r="T47" s="92"/>
      <c r="U47" s="95">
        <f t="shared" si="0"/>
        <v>0</v>
      </c>
      <c r="V47" s="103"/>
      <c r="W47" s="95" t="e">
        <f>#REF!+V47</f>
        <v>#REF!</v>
      </c>
      <c r="X47" s="95" t="e">
        <f>#REF!-W47</f>
        <v>#REF!</v>
      </c>
      <c r="Y47" s="91"/>
      <c r="Z47" s="91"/>
      <c r="AA47" s="126"/>
      <c r="AB47" s="126"/>
      <c r="AC47" s="92"/>
      <c r="AD47" s="92"/>
      <c r="AE47" s="92"/>
      <c r="AF47" s="92"/>
      <c r="AG47" s="92"/>
      <c r="AH47" s="61" t="e">
        <f>(O50-#REF!)/#REF!</f>
        <v>#REF!</v>
      </c>
      <c r="AI47" s="96"/>
      <c r="AJ47" s="67"/>
      <c r="AK47" s="67"/>
      <c r="AL47" s="67"/>
      <c r="AM47" s="67"/>
      <c r="AN47" s="67"/>
      <c r="AQ47" s="67"/>
      <c r="AR47" s="67"/>
      <c r="AS47" s="67"/>
      <c r="AT47" s="67"/>
      <c r="AU47" s="67"/>
      <c r="AV47" s="67"/>
      <c r="AW47" s="67"/>
      <c r="AX47" s="67">
        <f t="shared" ref="AX47:AX78" si="24">Z47-AT47</f>
        <v>0</v>
      </c>
      <c r="AY47" s="67" t="e">
        <f>#REF!-AU47</f>
        <v>#REF!</v>
      </c>
      <c r="AZ47" s="67" t="e">
        <f>#REF!-AV47</f>
        <v>#REF!</v>
      </c>
      <c r="BA47" s="67" t="e">
        <f>AW47-#REF!</f>
        <v>#REF!</v>
      </c>
      <c r="BB47" s="98">
        <v>0</v>
      </c>
      <c r="BC47" s="98">
        <v>0</v>
      </c>
      <c r="BD47" s="98">
        <v>0</v>
      </c>
      <c r="BE47" s="98">
        <v>0</v>
      </c>
      <c r="BF47" s="98">
        <v>0</v>
      </c>
      <c r="BG47" s="98">
        <v>0</v>
      </c>
      <c r="BH47" s="98">
        <v>0</v>
      </c>
      <c r="BI47" s="98">
        <v>0</v>
      </c>
      <c r="BJ47" s="100"/>
      <c r="BK47" s="100"/>
      <c r="BL47" s="67"/>
      <c r="BM47" s="67" t="e">
        <f>BB47-#REF!</f>
        <v>#REF!</v>
      </c>
      <c r="BN47" s="67" t="e">
        <f>BC47-#REF!</f>
        <v>#REF!</v>
      </c>
      <c r="BO47" s="67" t="e">
        <f>BD47-#REF!</f>
        <v>#REF!</v>
      </c>
      <c r="BP47" s="67" t="e">
        <f>BE47-#REF!</f>
        <v>#REF!</v>
      </c>
      <c r="BQ47" s="67" t="e">
        <f>BF47-#REF!</f>
        <v>#REF!</v>
      </c>
      <c r="BR47" s="67">
        <f>BG47-Z47</f>
        <v>0</v>
      </c>
      <c r="BS47" s="67">
        <f>BH47-Y47</f>
        <v>0</v>
      </c>
      <c r="BT47" s="67" t="e">
        <f>BI47-#REF!</f>
        <v>#REF!</v>
      </c>
      <c r="BU47" s="67" t="e">
        <f>BJ47-#REF!</f>
        <v>#REF!</v>
      </c>
      <c r="BV47" s="67" t="e">
        <f>BK47-#REF!</f>
        <v>#REF!</v>
      </c>
      <c r="BW47" s="138"/>
      <c r="BX47" s="101"/>
      <c r="BZ47" s="67"/>
      <c r="CA47" s="67"/>
      <c r="CB47" s="67"/>
      <c r="CC47" s="67"/>
      <c r="CD47" s="67"/>
      <c r="CE47" s="67"/>
      <c r="CF47" s="67"/>
      <c r="CG47" s="67"/>
      <c r="CH47" s="67"/>
      <c r="CI47" s="67"/>
      <c r="CJ47" s="67"/>
      <c r="CK47" s="67"/>
      <c r="CL47" s="67"/>
      <c r="CM47" s="67"/>
      <c r="CN47" s="67"/>
      <c r="CO47" s="67"/>
      <c r="CP47" s="67"/>
      <c r="CQ47" s="67"/>
      <c r="CR47" s="67"/>
      <c r="CS47" s="67"/>
      <c r="CT47" s="67"/>
      <c r="CU47" s="67"/>
      <c r="CV47" s="67"/>
      <c r="CY47" s="126"/>
      <c r="CZ47" s="135"/>
    </row>
    <row r="48" spans="2:105" ht="22.5" customHeight="1">
      <c r="D48" s="80"/>
      <c r="E48" s="90" t="s">
        <v>73</v>
      </c>
      <c r="F48" s="91">
        <f t="shared" ref="F48:F49" si="25">I48-CY48</f>
        <v>0</v>
      </c>
      <c r="G48" s="91">
        <v>0</v>
      </c>
      <c r="H48" s="91">
        <v>0</v>
      </c>
      <c r="I48" s="91">
        <v>0</v>
      </c>
      <c r="J48" s="91">
        <v>0</v>
      </c>
      <c r="K48" s="91">
        <v>37</v>
      </c>
      <c r="L48" s="91">
        <f t="shared" ref="L48:L49" si="26">O48-CZ48</f>
        <v>19.849080000000001</v>
      </c>
      <c r="M48" s="91">
        <v>22.287439999999997</v>
      </c>
      <c r="N48" s="91">
        <v>-112.09391665798663</v>
      </c>
      <c r="O48" s="91">
        <v>101.51866</v>
      </c>
      <c r="P48" s="91">
        <v>81.187880000000007</v>
      </c>
      <c r="Q48" s="92"/>
      <c r="R48" s="93"/>
      <c r="S48" s="92">
        <v>193.28179665798663</v>
      </c>
      <c r="T48" s="92"/>
      <c r="U48" s="95">
        <f t="shared" si="0"/>
        <v>-193.76349665798662</v>
      </c>
      <c r="V48" s="103">
        <v>31</v>
      </c>
      <c r="W48" s="95" t="e">
        <f>#REF!+V48</f>
        <v>#REF!</v>
      </c>
      <c r="X48" s="95" t="e">
        <f>#REF!-W48</f>
        <v>#REF!</v>
      </c>
      <c r="Y48" s="91">
        <v>65</v>
      </c>
      <c r="Z48" s="91">
        <v>49</v>
      </c>
      <c r="AA48" s="91">
        <v>3</v>
      </c>
      <c r="AB48" s="91">
        <v>0</v>
      </c>
      <c r="AC48" s="92"/>
      <c r="AD48" s="92">
        <f>10*0</f>
        <v>0</v>
      </c>
      <c r="AE48" s="92">
        <f>37*0</f>
        <v>0</v>
      </c>
      <c r="AF48" s="92"/>
      <c r="AG48" s="92">
        <v>31</v>
      </c>
      <c r="AH48" s="61" t="e">
        <f>(O51-#REF!)/#REF!</f>
        <v>#REF!</v>
      </c>
      <c r="AI48" s="96">
        <v>132</v>
      </c>
      <c r="AJ48" s="67">
        <v>0</v>
      </c>
      <c r="AK48" s="67">
        <v>0</v>
      </c>
      <c r="AL48" s="67">
        <v>0</v>
      </c>
      <c r="AM48" s="67">
        <v>26.832789999999999</v>
      </c>
      <c r="AN48" s="67"/>
      <c r="AO48" s="97">
        <v>26.892520000000001</v>
      </c>
      <c r="AP48" s="97">
        <v>0.11226999999999999</v>
      </c>
      <c r="AQ48" s="67"/>
      <c r="AR48" s="67"/>
      <c r="AS48" s="67"/>
      <c r="AT48" s="67">
        <v>26.832789999999999</v>
      </c>
      <c r="AU48" s="67">
        <v>-0.17200000000000201</v>
      </c>
      <c r="AV48" s="67">
        <v>0</v>
      </c>
      <c r="AW48" s="67">
        <v>0</v>
      </c>
      <c r="AX48" s="67">
        <f t="shared" si="24"/>
        <v>22.167210000000001</v>
      </c>
      <c r="AY48" s="67" t="e">
        <f>#REF!-AU48</f>
        <v>#REF!</v>
      </c>
      <c r="AZ48" s="67" t="e">
        <f>#REF!-AV48</f>
        <v>#REF!</v>
      </c>
      <c r="BA48" s="67" t="e">
        <f>AW48-#REF!</f>
        <v>#REF!</v>
      </c>
      <c r="BB48" s="98"/>
      <c r="BC48" s="98"/>
      <c r="BD48" s="98"/>
      <c r="BE48" s="98"/>
      <c r="BF48" s="98"/>
      <c r="BG48" s="98"/>
      <c r="BH48" s="98"/>
      <c r="BI48" s="98"/>
      <c r="BJ48" s="100"/>
      <c r="BK48" s="100"/>
      <c r="BL48" s="67"/>
      <c r="BM48" s="67"/>
      <c r="BN48" s="67"/>
      <c r="BO48" s="67"/>
      <c r="BP48" s="67"/>
      <c r="BQ48" s="67"/>
      <c r="BR48" s="67"/>
      <c r="BS48" s="67"/>
      <c r="BT48" s="67"/>
      <c r="BU48" s="67"/>
      <c r="BV48" s="67"/>
      <c r="BW48" s="138"/>
      <c r="BX48" s="101"/>
      <c r="BZ48" s="67">
        <v>0</v>
      </c>
      <c r="CA48" s="67"/>
      <c r="CB48" s="67" t="e">
        <f>ROUND(#REF!,0)</f>
        <v>#REF!</v>
      </c>
      <c r="CC48" s="67" t="e">
        <f>ROUND(#REF!,0)</f>
        <v>#REF!</v>
      </c>
      <c r="CD48" s="67" t="e">
        <f>ROUND(#REF!,0)</f>
        <v>#REF!</v>
      </c>
      <c r="CE48" s="67" t="e">
        <f>ROUND(#REF!,0)</f>
        <v>#REF!</v>
      </c>
      <c r="CF48" s="67" t="e">
        <f>ROUND(#REF!,0)</f>
        <v>#REF!</v>
      </c>
      <c r="CG48" s="67" t="e">
        <f>ROUND(#REF!,0)</f>
        <v>#REF!</v>
      </c>
      <c r="CH48" s="67">
        <f>ROUND(Y48,0)</f>
        <v>65</v>
      </c>
      <c r="CI48" s="67" t="e">
        <f>ROUND(#REF!,0)</f>
        <v>#REF!</v>
      </c>
      <c r="CJ48" s="67">
        <f>ROUND(Z48,0)</f>
        <v>49</v>
      </c>
      <c r="CK48" s="67" t="e">
        <f>ROUND(#REF!,0)</f>
        <v>#REF!</v>
      </c>
      <c r="CL48" s="67"/>
      <c r="CM48" s="67"/>
      <c r="CN48" s="67"/>
      <c r="CO48" s="67"/>
      <c r="CP48" s="67"/>
      <c r="CQ48" s="67"/>
      <c r="CR48" s="67">
        <v>65</v>
      </c>
      <c r="CS48" s="67"/>
      <c r="CT48" s="67"/>
      <c r="CU48" s="67"/>
      <c r="CV48" s="67"/>
      <c r="CY48" s="91">
        <v>0</v>
      </c>
      <c r="CZ48" s="102">
        <v>81.669579999999996</v>
      </c>
      <c r="DA48" s="66">
        <v>30.6</v>
      </c>
    </row>
    <row r="49" spans="4:105" ht="22.5" customHeight="1">
      <c r="D49" s="80"/>
      <c r="E49" s="90" t="s">
        <v>302</v>
      </c>
      <c r="F49" s="91">
        <f t="shared" si="25"/>
        <v>84</v>
      </c>
      <c r="G49" s="91">
        <v>194</v>
      </c>
      <c r="H49" s="91">
        <v>164.05865463943985</v>
      </c>
      <c r="I49" s="91">
        <v>646</v>
      </c>
      <c r="J49" s="91">
        <v>745</v>
      </c>
      <c r="K49" s="91">
        <v>-510</v>
      </c>
      <c r="L49" s="91">
        <f t="shared" si="26"/>
        <v>193.31608737170109</v>
      </c>
      <c r="M49" s="91">
        <v>300.08772333721578</v>
      </c>
      <c r="N49" s="91">
        <v>305.20815884396097</v>
      </c>
      <c r="O49" s="91">
        <v>982.86161937698705</v>
      </c>
      <c r="P49" s="91">
        <v>635.29806948800547</v>
      </c>
      <c r="Q49" s="92"/>
      <c r="R49" s="93">
        <v>580.94134536056015</v>
      </c>
      <c r="S49" s="92">
        <v>330.08991064404449</v>
      </c>
      <c r="T49" s="92"/>
      <c r="U49" s="95">
        <f t="shared" si="0"/>
        <v>-484.33737316132499</v>
      </c>
      <c r="V49" s="103">
        <v>74</v>
      </c>
      <c r="W49" s="95" t="e">
        <f>#REF!+V49</f>
        <v>#REF!</v>
      </c>
      <c r="X49" s="95" t="e">
        <f>#REF!-W49</f>
        <v>#REF!</v>
      </c>
      <c r="Y49" s="91">
        <v>-240</v>
      </c>
      <c r="Z49" s="91">
        <v>422</v>
      </c>
      <c r="AA49" s="91">
        <v>348</v>
      </c>
      <c r="AB49" s="91">
        <v>-707</v>
      </c>
      <c r="AC49" s="92">
        <v>-424</v>
      </c>
      <c r="AD49" s="92">
        <f>86+10+4</f>
        <v>100</v>
      </c>
      <c r="AE49" s="92">
        <f>218+37+6</f>
        <v>261</v>
      </c>
      <c r="AF49" s="92">
        <v>67</v>
      </c>
      <c r="AG49" s="92">
        <v>74</v>
      </c>
      <c r="AH49" s="61" t="e">
        <f>(O52-#REF!)/#REF!</f>
        <v>#REF!</v>
      </c>
      <c r="AI49" s="96">
        <v>-258</v>
      </c>
      <c r="AJ49" s="67">
        <v>-194.94952719390599</v>
      </c>
      <c r="AK49" s="67">
        <v>-16.635290000000001</v>
      </c>
      <c r="AL49" s="67">
        <v>-1449.12960842601</v>
      </c>
      <c r="AM49" s="67">
        <v>-1519.39634</v>
      </c>
      <c r="AN49" s="67"/>
      <c r="AO49" s="97">
        <v>-323.50977999999998</v>
      </c>
      <c r="AP49" s="97">
        <v>-797.43294000000003</v>
      </c>
      <c r="AQ49" s="67"/>
      <c r="AR49" s="67"/>
      <c r="AS49" s="67"/>
      <c r="AT49" s="67">
        <v>-1483.8616400000001</v>
      </c>
      <c r="AU49" s="67">
        <v>-362.91892000000001</v>
      </c>
      <c r="AV49" s="67">
        <v>-1413.59490922601</v>
      </c>
      <c r="AW49" s="67">
        <v>-430.38773683852202</v>
      </c>
      <c r="AX49" s="67">
        <f t="shared" si="24"/>
        <v>1905.8616400000001</v>
      </c>
      <c r="AY49" s="67" t="e">
        <f>#REF!-AU49</f>
        <v>#REF!</v>
      </c>
      <c r="AZ49" s="67" t="e">
        <f>#REF!-AV49</f>
        <v>#REF!</v>
      </c>
      <c r="BA49" s="67" t="e">
        <f>AW49-#REF!</f>
        <v>#REF!</v>
      </c>
      <c r="BB49" s="98">
        <v>2.59880030723627</v>
      </c>
      <c r="BC49" s="98">
        <v>-961.55101165926601</v>
      </c>
      <c r="BD49" s="98">
        <v>1401.9436682591399</v>
      </c>
      <c r="BE49" s="98">
        <v>0</v>
      </c>
      <c r="BF49" s="98">
        <v>-30.882660000000001</v>
      </c>
      <c r="BG49" s="98">
        <v>-481.70258000000001</v>
      </c>
      <c r="BH49" s="98">
        <v>1562.3208099999999</v>
      </c>
      <c r="BI49" s="98">
        <v>0</v>
      </c>
      <c r="BJ49" s="100">
        <v>-178.52699999999999</v>
      </c>
      <c r="BK49" s="100">
        <v>-247.99046000000001</v>
      </c>
      <c r="BL49" s="67"/>
      <c r="BM49" s="67" t="e">
        <f>BB49-#REF!</f>
        <v>#REF!</v>
      </c>
      <c r="BN49" s="67" t="e">
        <f>BC49-#REF!</f>
        <v>#REF!</v>
      </c>
      <c r="BO49" s="67" t="e">
        <f>BD49-#REF!</f>
        <v>#REF!</v>
      </c>
      <c r="BP49" s="67" t="e">
        <f>BE49-#REF!</f>
        <v>#REF!</v>
      </c>
      <c r="BQ49" s="67" t="e">
        <f>BF49-#REF!</f>
        <v>#REF!</v>
      </c>
      <c r="BR49" s="67">
        <f>BG49-Z49</f>
        <v>-903.70258000000001</v>
      </c>
      <c r="BS49" s="67">
        <f>BH49-Y49</f>
        <v>1802.3208099999999</v>
      </c>
      <c r="BT49" s="67" t="e">
        <f>BI49-#REF!</f>
        <v>#REF!</v>
      </c>
      <c r="BU49" s="67" t="e">
        <f>BJ49-#REF!</f>
        <v>#REF!</v>
      </c>
      <c r="BV49" s="67" t="e">
        <f>BK49-#REF!</f>
        <v>#REF!</v>
      </c>
      <c r="BW49" s="138"/>
      <c r="BX49" s="101"/>
      <c r="BZ49" s="67">
        <v>-870</v>
      </c>
      <c r="CA49" s="67"/>
      <c r="CB49" s="67" t="e">
        <f>ROUND(#REF!,0)</f>
        <v>#REF!</v>
      </c>
      <c r="CC49" s="67" t="e">
        <f>ROUND(#REF!,0)</f>
        <v>#REF!</v>
      </c>
      <c r="CD49" s="67" t="e">
        <f>ROUND(#REF!,0)</f>
        <v>#REF!</v>
      </c>
      <c r="CE49" s="67" t="e">
        <f>ROUND(#REF!,0)</f>
        <v>#REF!</v>
      </c>
      <c r="CF49" s="67" t="e">
        <f>ROUND(#REF!,0)</f>
        <v>#REF!</v>
      </c>
      <c r="CG49" s="67" t="e">
        <f>ROUND(#REF!,0)</f>
        <v>#REF!</v>
      </c>
      <c r="CH49" s="67">
        <f>ROUND(Y49,0)</f>
        <v>-240</v>
      </c>
      <c r="CI49" s="67" t="e">
        <f>ROUND(#REF!,0)</f>
        <v>#REF!</v>
      </c>
      <c r="CJ49" s="67">
        <f>ROUND(Z49,0)</f>
        <v>422</v>
      </c>
      <c r="CK49" s="67" t="e">
        <f>ROUND(#REF!,0)</f>
        <v>#REF!</v>
      </c>
      <c r="CL49" s="67"/>
      <c r="CM49" s="67"/>
      <c r="CN49" s="67"/>
      <c r="CO49" s="67"/>
      <c r="CP49" s="67"/>
      <c r="CQ49" s="67"/>
      <c r="CR49" s="67">
        <v>-240</v>
      </c>
      <c r="CS49" s="67"/>
      <c r="CT49" s="67"/>
      <c r="CU49" s="67"/>
      <c r="CV49" s="67"/>
      <c r="CY49" s="91">
        <v>562</v>
      </c>
      <c r="CZ49" s="102">
        <v>789.54553200528596</v>
      </c>
      <c r="DA49" s="66">
        <v>-114.83</v>
      </c>
    </row>
    <row r="50" spans="4:105" ht="21">
      <c r="D50" s="80"/>
      <c r="E50" s="81" t="s">
        <v>74</v>
      </c>
      <c r="F50" s="104">
        <f t="array" ref="F50">SUM(ROUND(F48:F49,0))</f>
        <v>84</v>
      </c>
      <c r="G50" s="190">
        <v>194</v>
      </c>
      <c r="H50" s="190">
        <v>164</v>
      </c>
      <c r="I50" s="104">
        <f t="array" ref="I50">SUM(ROUND(I48:I49,0))</f>
        <v>646</v>
      </c>
      <c r="J50" s="190">
        <f>SUM(J48:J49)</f>
        <v>745</v>
      </c>
      <c r="K50" s="190">
        <f>SUM(K48:K49)</f>
        <v>-473</v>
      </c>
      <c r="L50" s="104">
        <f t="array" ref="L50">SUM(ROUND(L48:L49,0))</f>
        <v>213</v>
      </c>
      <c r="M50" s="104">
        <v>322</v>
      </c>
      <c r="N50" s="104">
        <v>193</v>
      </c>
      <c r="O50" s="104">
        <f t="array" ref="O50">SUM(ROUND(O48:O49,0))</f>
        <v>1085</v>
      </c>
      <c r="P50" s="104">
        <v>716</v>
      </c>
      <c r="Q50" s="106"/>
      <c r="R50" s="104">
        <f>SUM(R48:R49)</f>
        <v>580.94134536056015</v>
      </c>
      <c r="S50" s="104">
        <f>SUM(S48:S49)</f>
        <v>523.37170730203115</v>
      </c>
      <c r="T50" s="106"/>
      <c r="U50" s="95">
        <f t="shared" si="0"/>
        <v>-679</v>
      </c>
      <c r="V50" s="146">
        <v>105</v>
      </c>
      <c r="W50" s="95" t="e">
        <f>#REF!+V50</f>
        <v>#REF!</v>
      </c>
      <c r="X50" s="95" t="e">
        <f>#REF!-W50</f>
        <v>#REF!</v>
      </c>
      <c r="Y50" s="104">
        <f t="array" ref="Y50">SUM(ROUND(Y48:Y49,0))</f>
        <v>-175</v>
      </c>
      <c r="Z50" s="104">
        <f t="array" ref="Z50">SUM(ROUND(Z48:Z49,0))</f>
        <v>471</v>
      </c>
      <c r="AA50" s="190">
        <f>SUM(AA48:AA49)</f>
        <v>351</v>
      </c>
      <c r="AB50" s="190">
        <f>SUM(AB48:AB49)</f>
        <v>-707</v>
      </c>
      <c r="AC50" s="191">
        <f>SUM(AC48:AC49)</f>
        <v>-424</v>
      </c>
      <c r="AD50" s="190">
        <f>SUM(AD48:AD49)</f>
        <v>100</v>
      </c>
      <c r="AE50" s="190">
        <f>SUM(AE48:AE49)</f>
        <v>261</v>
      </c>
      <c r="AF50" s="104">
        <f t="array" ref="AF50">SUM(ROUND(AF48:AF49,0))</f>
        <v>67</v>
      </c>
      <c r="AG50" s="104">
        <f t="array" ref="AG50">SUM(ROUND(AG48:AG49,0))</f>
        <v>105</v>
      </c>
      <c r="AH50" s="61" t="e">
        <f>(O53-#REF!)/#REF!</f>
        <v>#REF!</v>
      </c>
      <c r="AI50" s="192">
        <v>-126</v>
      </c>
      <c r="AJ50" s="67">
        <v>-194.94952719390599</v>
      </c>
      <c r="AK50" s="67">
        <v>-16.635290000000001</v>
      </c>
      <c r="AL50" s="67">
        <v>-1449.12960842601</v>
      </c>
      <c r="AM50" s="67">
        <v>-1491.5635500000001</v>
      </c>
      <c r="AN50" s="67"/>
      <c r="AO50" s="97">
        <v>-296.61725999999999</v>
      </c>
      <c r="AP50" s="97">
        <v>-797.32066999999995</v>
      </c>
      <c r="AQ50" s="67"/>
      <c r="AR50" s="67"/>
      <c r="AS50" s="67"/>
      <c r="AT50" s="67">
        <v>-1457.0288499999999</v>
      </c>
      <c r="AU50" s="67">
        <v>-363.09091999999998</v>
      </c>
      <c r="AV50" s="67">
        <v>-1413.59490922601</v>
      </c>
      <c r="AW50" s="67">
        <v>-430.38773683852202</v>
      </c>
      <c r="AX50" s="67">
        <f t="shared" si="24"/>
        <v>1928.0288499999999</v>
      </c>
      <c r="AY50" s="67" t="e">
        <f>#REF!-AU50</f>
        <v>#REF!</v>
      </c>
      <c r="AZ50" s="67" t="e">
        <f>#REF!-AV50</f>
        <v>#REF!</v>
      </c>
      <c r="BA50" s="67" t="e">
        <f>AW50-#REF!</f>
        <v>#REF!</v>
      </c>
      <c r="BB50" s="98">
        <v>2.59880030723627</v>
      </c>
      <c r="BC50" s="98">
        <v>-971.04229594809794</v>
      </c>
      <c r="BD50" s="98">
        <v>982.24862587545704</v>
      </c>
      <c r="BE50" s="98">
        <v>0</v>
      </c>
      <c r="BF50" s="98">
        <v>-61.07029</v>
      </c>
      <c r="BG50" s="98">
        <v>-1212.8386800000001</v>
      </c>
      <c r="BH50" s="98">
        <v>952.92211999999995</v>
      </c>
      <c r="BI50" s="98">
        <v>0</v>
      </c>
      <c r="BJ50" s="193">
        <v>1340.7400299999999</v>
      </c>
      <c r="BK50" s="193">
        <v>3447.30044</v>
      </c>
      <c r="BL50" s="67"/>
      <c r="BM50" s="67" t="e">
        <f>BB50-#REF!</f>
        <v>#REF!</v>
      </c>
      <c r="BN50" s="67" t="e">
        <f>BC50-#REF!</f>
        <v>#REF!</v>
      </c>
      <c r="BO50" s="67" t="e">
        <f>BD50-#REF!</f>
        <v>#REF!</v>
      </c>
      <c r="BP50" s="67" t="e">
        <f>BE50-#REF!</f>
        <v>#REF!</v>
      </c>
      <c r="BQ50" s="67" t="e">
        <f>BF50-#REF!</f>
        <v>#REF!</v>
      </c>
      <c r="BR50" s="67">
        <f>BG50-Z50</f>
        <v>-1683.8386800000001</v>
      </c>
      <c r="BS50" s="67">
        <f>BH50-Y50</f>
        <v>1127.9221199999999</v>
      </c>
      <c r="BT50" s="67" t="e">
        <f>BI50-#REF!</f>
        <v>#REF!</v>
      </c>
      <c r="BU50" s="67" t="e">
        <f>BJ50-#REF!</f>
        <v>#REF!</v>
      </c>
      <c r="BV50" s="67" t="e">
        <f>BK50-#REF!</f>
        <v>#REF!</v>
      </c>
      <c r="BW50" s="177"/>
      <c r="BX50" s="178"/>
      <c r="BZ50" s="67">
        <v>-870</v>
      </c>
      <c r="CA50" s="67"/>
      <c r="CB50" s="67" t="e">
        <f>ROUND(#REF!,0)</f>
        <v>#REF!</v>
      </c>
      <c r="CC50" s="67" t="e">
        <f>ROUND(#REF!,0)</f>
        <v>#REF!</v>
      </c>
      <c r="CD50" s="67" t="e">
        <f>ROUND(#REF!,0)</f>
        <v>#REF!</v>
      </c>
      <c r="CE50" s="67" t="e">
        <f>ROUND(#REF!,0)</f>
        <v>#REF!</v>
      </c>
      <c r="CF50" s="67" t="e">
        <f>ROUND(#REF!,0)</f>
        <v>#REF!</v>
      </c>
      <c r="CG50" s="67" t="e">
        <f>ROUND(#REF!,0)</f>
        <v>#REF!</v>
      </c>
      <c r="CH50" s="67">
        <f>ROUND(Y50,0)</f>
        <v>-175</v>
      </c>
      <c r="CI50" s="67" t="e">
        <f>ROUND(#REF!,0)</f>
        <v>#REF!</v>
      </c>
      <c r="CJ50" s="67">
        <f>ROUND(Z50,0)</f>
        <v>471</v>
      </c>
      <c r="CK50" s="67" t="e">
        <f>ROUND(#REF!,0)</f>
        <v>#REF!</v>
      </c>
      <c r="CL50" s="67"/>
      <c r="CM50" s="67"/>
      <c r="CN50" s="67"/>
      <c r="CO50" s="67"/>
      <c r="CP50" s="67"/>
      <c r="CQ50" s="67"/>
      <c r="CR50" s="67">
        <v>-175</v>
      </c>
      <c r="CS50" s="67"/>
      <c r="CT50" s="67"/>
      <c r="CU50" s="67"/>
      <c r="CV50" s="67"/>
      <c r="CY50" s="190">
        <v>562</v>
      </c>
      <c r="CZ50" s="114">
        <v>872</v>
      </c>
    </row>
    <row r="51" spans="4:105" ht="6.75" customHeight="1">
      <c r="D51" s="80"/>
      <c r="E51" s="90"/>
      <c r="F51" s="194"/>
      <c r="G51" s="116"/>
      <c r="H51" s="116"/>
      <c r="I51" s="194"/>
      <c r="J51" s="116"/>
      <c r="K51" s="116"/>
      <c r="L51" s="194"/>
      <c r="M51" s="180"/>
      <c r="N51" s="180"/>
      <c r="O51" s="180"/>
      <c r="P51" s="180"/>
      <c r="Q51" s="92"/>
      <c r="R51" s="93"/>
      <c r="S51" s="92"/>
      <c r="T51" s="92"/>
      <c r="U51" s="95">
        <f t="shared" si="0"/>
        <v>0</v>
      </c>
      <c r="V51" s="103"/>
      <c r="W51" s="95" t="e">
        <f>#REF!+V51</f>
        <v>#REF!</v>
      </c>
      <c r="X51" s="95" t="e">
        <f>#REF!-W51</f>
        <v>#REF!</v>
      </c>
      <c r="Y51" s="180"/>
      <c r="Z51" s="180"/>
      <c r="AA51" s="116"/>
      <c r="AB51" s="116"/>
      <c r="AC51" s="92"/>
      <c r="AD51" s="92"/>
      <c r="AE51" s="92"/>
      <c r="AF51" s="92"/>
      <c r="AG51" s="92"/>
      <c r="AH51" s="61" t="e">
        <f>(O54-#REF!)/#REF!</f>
        <v>#REF!</v>
      </c>
      <c r="AI51" s="96"/>
      <c r="AJ51" s="67"/>
      <c r="AK51" s="67"/>
      <c r="AL51" s="67"/>
      <c r="AM51" s="67"/>
      <c r="AN51" s="67"/>
      <c r="AQ51" s="67"/>
      <c r="AR51" s="67"/>
      <c r="AS51" s="67"/>
      <c r="AT51" s="67"/>
      <c r="AU51" s="67"/>
      <c r="AV51" s="67"/>
      <c r="AW51" s="67"/>
      <c r="AX51" s="67">
        <f t="shared" si="24"/>
        <v>0</v>
      </c>
      <c r="AY51" s="67" t="e">
        <f>#REF!-AU51</f>
        <v>#REF!</v>
      </c>
      <c r="AZ51" s="67" t="e">
        <f>#REF!-AV51</f>
        <v>#REF!</v>
      </c>
      <c r="BA51" s="67" t="e">
        <f>AW51-#REF!</f>
        <v>#REF!</v>
      </c>
      <c r="BB51" s="98"/>
      <c r="BC51" s="98"/>
      <c r="BD51" s="98"/>
      <c r="BE51" s="98"/>
      <c r="BF51" s="98"/>
      <c r="BG51" s="98"/>
      <c r="BH51" s="98"/>
      <c r="BI51" s="98"/>
      <c r="BJ51" s="195"/>
      <c r="BK51" s="195"/>
      <c r="BL51" s="67"/>
      <c r="BM51" s="67"/>
      <c r="BN51" s="67"/>
      <c r="BO51" s="67"/>
      <c r="BP51" s="67"/>
      <c r="BQ51" s="67"/>
      <c r="BR51" s="67"/>
      <c r="BS51" s="67"/>
      <c r="BT51" s="67"/>
      <c r="BU51" s="67"/>
      <c r="BV51" s="67"/>
      <c r="BW51" s="138"/>
      <c r="BX51" s="101"/>
      <c r="BZ51" s="67"/>
      <c r="CA51" s="67"/>
      <c r="CB51" s="67" t="e">
        <f>ROUND(#REF!,0)</f>
        <v>#REF!</v>
      </c>
      <c r="CC51" s="67" t="e">
        <f>ROUND(#REF!,0)</f>
        <v>#REF!</v>
      </c>
      <c r="CD51" s="67" t="e">
        <f>ROUND(#REF!,0)</f>
        <v>#REF!</v>
      </c>
      <c r="CE51" s="67" t="e">
        <f>ROUND(#REF!,0)</f>
        <v>#REF!</v>
      </c>
      <c r="CF51" s="67" t="e">
        <f>ROUND(#REF!,0)</f>
        <v>#REF!</v>
      </c>
      <c r="CG51" s="67" t="e">
        <f>ROUND(#REF!,0)</f>
        <v>#REF!</v>
      </c>
      <c r="CH51" s="67">
        <f>ROUND(Y51,0)</f>
        <v>0</v>
      </c>
      <c r="CI51" s="67" t="e">
        <f>ROUND(#REF!,0)</f>
        <v>#REF!</v>
      </c>
      <c r="CJ51" s="67">
        <f>ROUND(Z51,0)</f>
        <v>0</v>
      </c>
      <c r="CK51" s="67" t="e">
        <f>ROUND(#REF!,0)</f>
        <v>#REF!</v>
      </c>
      <c r="CL51" s="67"/>
      <c r="CM51" s="67"/>
      <c r="CN51" s="67"/>
      <c r="CO51" s="67"/>
      <c r="CP51" s="67"/>
      <c r="CQ51" s="67"/>
      <c r="CR51" s="67"/>
      <c r="CS51" s="67"/>
      <c r="CT51" s="67"/>
      <c r="CU51" s="67"/>
      <c r="CV51" s="67"/>
      <c r="CY51" s="116"/>
      <c r="CZ51" s="196"/>
    </row>
    <row r="52" spans="4:105" ht="27.75" customHeight="1">
      <c r="D52" s="80">
        <v>13</v>
      </c>
      <c r="E52" s="81" t="s">
        <v>75</v>
      </c>
      <c r="F52" s="147">
        <f>F46-F50</f>
        <v>201</v>
      </c>
      <c r="G52" s="147">
        <v>298</v>
      </c>
      <c r="H52" s="147">
        <v>-672</v>
      </c>
      <c r="I52" s="147">
        <f>I46-I50</f>
        <v>1610</v>
      </c>
      <c r="J52" s="147">
        <f t="shared" ref="J52:K52" si="27">J46-J50</f>
        <v>404</v>
      </c>
      <c r="K52" s="147">
        <f t="shared" si="27"/>
        <v>-2194</v>
      </c>
      <c r="L52" s="147">
        <f>L46-L50</f>
        <v>448</v>
      </c>
      <c r="M52" s="147">
        <v>639</v>
      </c>
      <c r="N52" s="147">
        <v>-71</v>
      </c>
      <c r="O52" s="147">
        <f>O46-O50</f>
        <v>2491</v>
      </c>
      <c r="P52" s="147">
        <v>956.18993</v>
      </c>
      <c r="Q52" s="106"/>
      <c r="R52" s="147">
        <f>R46-R50</f>
        <v>1076.0586546394397</v>
      </c>
      <c r="S52" s="147">
        <f>S46-S50</f>
        <v>1026.8182226979688</v>
      </c>
      <c r="T52" s="106"/>
      <c r="U52" s="95">
        <f t="shared" si="0"/>
        <v>-2114</v>
      </c>
      <c r="V52" s="146">
        <v>252</v>
      </c>
      <c r="W52" s="95" t="e">
        <f>#REF!+V52</f>
        <v>#REF!</v>
      </c>
      <c r="X52" s="95" t="e">
        <f>#REF!-W52</f>
        <v>#REF!</v>
      </c>
      <c r="Y52" s="147">
        <f t="shared" ref="Y52:AG52" si="28">Y46-Y50</f>
        <v>-1203</v>
      </c>
      <c r="Z52" s="147">
        <f t="shared" si="28"/>
        <v>1033</v>
      </c>
      <c r="AA52" s="147">
        <f t="shared" si="28"/>
        <v>806</v>
      </c>
      <c r="AB52" s="147">
        <f t="shared" si="28"/>
        <v>-2747</v>
      </c>
      <c r="AC52" s="197">
        <f t="shared" si="28"/>
        <v>-2288</v>
      </c>
      <c r="AD52" s="147">
        <f t="shared" si="28"/>
        <v>185</v>
      </c>
      <c r="AE52" s="147">
        <f t="shared" si="28"/>
        <v>569</v>
      </c>
      <c r="AF52" s="147">
        <f t="shared" si="28"/>
        <v>123</v>
      </c>
      <c r="AG52" s="147">
        <f t="shared" si="28"/>
        <v>252</v>
      </c>
      <c r="AH52" s="61" t="e">
        <f>(O55-#REF!)/#REF!</f>
        <v>#REF!</v>
      </c>
      <c r="AI52" s="109">
        <v>-1321</v>
      </c>
      <c r="AJ52" s="67">
        <v>-584.12674060609402</v>
      </c>
      <c r="AK52" s="67">
        <v>-254.98417000000001</v>
      </c>
      <c r="AL52" s="67">
        <v>-4560.3696693739903</v>
      </c>
      <c r="AM52" s="67">
        <v>-6795.5197200000002</v>
      </c>
      <c r="AN52" s="67"/>
      <c r="AO52" s="97">
        <v>-2828.4747400000001</v>
      </c>
      <c r="AP52" s="97">
        <v>-2668</v>
      </c>
      <c r="AQ52" s="67"/>
      <c r="AR52" s="67"/>
      <c r="AS52" s="67"/>
      <c r="AT52" s="67">
        <v>-6690.8644199999999</v>
      </c>
      <c r="AU52" s="67">
        <v>-1193.77395057734</v>
      </c>
      <c r="AV52" s="67">
        <v>-4454.7143685739902</v>
      </c>
      <c r="AW52" s="67">
        <v>-1149.43782446148</v>
      </c>
      <c r="AX52" s="67">
        <f t="shared" si="24"/>
        <v>7723.8644199999999</v>
      </c>
      <c r="AY52" s="67" t="e">
        <f>#REF!-AU52</f>
        <v>#REF!</v>
      </c>
      <c r="AZ52" s="67" t="e">
        <f>#REF!-AV52</f>
        <v>#REF!</v>
      </c>
      <c r="BA52" s="67" t="e">
        <f>AW52-#REF!</f>
        <v>#REF!</v>
      </c>
      <c r="BB52" s="98">
        <v>146.63078549276401</v>
      </c>
      <c r="BC52" s="98">
        <v>-7275.9675258518901</v>
      </c>
      <c r="BD52" s="98">
        <v>-5709.3447419754602</v>
      </c>
      <c r="BE52" s="98">
        <v>0</v>
      </c>
      <c r="BF52" s="98">
        <v>256.29606000000001</v>
      </c>
      <c r="BG52" s="98">
        <v>-4000.67598</v>
      </c>
      <c r="BH52" s="98">
        <v>-1173.37148</v>
      </c>
      <c r="BI52" s="98">
        <v>0</v>
      </c>
      <c r="BJ52" s="151">
        <v>3877.0524099999998</v>
      </c>
      <c r="BK52" s="151">
        <v>6501.8537500000002</v>
      </c>
      <c r="BL52" s="67"/>
      <c r="BM52" s="67" t="e">
        <f>BB52-#REF!</f>
        <v>#REF!</v>
      </c>
      <c r="BN52" s="67" t="e">
        <f>BC52-#REF!</f>
        <v>#REF!</v>
      </c>
      <c r="BO52" s="67" t="e">
        <f>BD52-#REF!</f>
        <v>#REF!</v>
      </c>
      <c r="BP52" s="67" t="e">
        <f>BE52-#REF!</f>
        <v>#REF!</v>
      </c>
      <c r="BQ52" s="67" t="e">
        <f>BF52-#REF!</f>
        <v>#REF!</v>
      </c>
      <c r="BR52" s="67">
        <f>BG52-Z52</f>
        <v>-5033.67598</v>
      </c>
      <c r="BS52" s="67">
        <f>BH52-Y52</f>
        <v>29.62851999999998</v>
      </c>
      <c r="BT52" s="67" t="e">
        <f>BI52-#REF!</f>
        <v>#REF!</v>
      </c>
      <c r="BU52" s="67" t="e">
        <f>BJ52-#REF!</f>
        <v>#REF!</v>
      </c>
      <c r="BV52" s="67" t="e">
        <f>BK52-#REF!</f>
        <v>#REF!</v>
      </c>
      <c r="BW52" s="111"/>
      <c r="BX52" s="112"/>
      <c r="BZ52" s="67">
        <v>-3540</v>
      </c>
      <c r="CA52" s="67"/>
      <c r="CB52" s="67" t="e">
        <f>ROUND(#REF!,0)</f>
        <v>#REF!</v>
      </c>
      <c r="CC52" s="67" t="e">
        <f>ROUND(#REF!,0)</f>
        <v>#REF!</v>
      </c>
      <c r="CD52" s="67" t="e">
        <f>ROUND(#REF!,0)</f>
        <v>#REF!</v>
      </c>
      <c r="CE52" s="67" t="e">
        <f>ROUND(#REF!,0)</f>
        <v>#REF!</v>
      </c>
      <c r="CF52" s="67" t="e">
        <f>ROUND(#REF!,0)</f>
        <v>#REF!</v>
      </c>
      <c r="CG52" s="67" t="e">
        <f>ROUND(#REF!,0)</f>
        <v>#REF!</v>
      </c>
      <c r="CH52" s="67">
        <f>ROUND(Y52,0)</f>
        <v>-1203</v>
      </c>
      <c r="CI52" s="67" t="e">
        <f>ROUND(#REF!,0)</f>
        <v>#REF!</v>
      </c>
      <c r="CJ52" s="67">
        <f>ROUND(Z52,0)</f>
        <v>1033</v>
      </c>
      <c r="CK52" s="67" t="e">
        <f>ROUND(#REF!,0)</f>
        <v>#REF!</v>
      </c>
      <c r="CL52" s="67"/>
      <c r="CM52" s="67"/>
      <c r="CN52" s="67"/>
      <c r="CO52" s="67"/>
      <c r="CP52" s="67"/>
      <c r="CQ52" s="67"/>
      <c r="CR52" s="67">
        <v>-1203</v>
      </c>
      <c r="CS52" s="67"/>
      <c r="CT52" s="67"/>
      <c r="CU52" s="67"/>
      <c r="CV52" s="67"/>
      <c r="CY52" s="147">
        <v>1409</v>
      </c>
      <c r="CZ52" s="153">
        <v>2043</v>
      </c>
    </row>
    <row r="53" spans="4:105" ht="6" customHeight="1">
      <c r="D53" s="80"/>
      <c r="E53" s="198"/>
      <c r="F53" s="199"/>
      <c r="G53" s="199"/>
      <c r="H53" s="199"/>
      <c r="I53" s="199"/>
      <c r="J53" s="199"/>
      <c r="K53" s="199"/>
      <c r="L53" s="199"/>
      <c r="M53" s="199"/>
      <c r="N53" s="199"/>
      <c r="O53" s="199"/>
      <c r="P53" s="199"/>
      <c r="Q53" s="117"/>
      <c r="R53" s="118"/>
      <c r="S53" s="117"/>
      <c r="T53" s="117"/>
      <c r="U53" s="119"/>
      <c r="V53" s="119"/>
      <c r="W53" s="95" t="e">
        <f>#REF!+V53</f>
        <v>#REF!</v>
      </c>
      <c r="X53" s="95" t="e">
        <f>#REF!-W53</f>
        <v>#REF!</v>
      </c>
      <c r="Y53" s="120"/>
      <c r="Z53" s="199"/>
      <c r="AA53" s="199"/>
      <c r="AB53" s="199"/>
      <c r="AC53" s="117"/>
      <c r="AD53" s="117"/>
      <c r="AE53" s="117"/>
      <c r="AF53" s="117"/>
      <c r="AG53" s="117"/>
      <c r="AH53" s="61" t="e">
        <f>(O56-#REF!)/#REF!</f>
        <v>#REF!</v>
      </c>
      <c r="AI53" s="121"/>
      <c r="AJ53" s="67"/>
      <c r="AK53" s="67"/>
      <c r="AL53" s="67"/>
      <c r="AM53" s="67"/>
      <c r="AN53" s="67"/>
      <c r="AQ53" s="67"/>
      <c r="AR53" s="67"/>
      <c r="AS53" s="67"/>
      <c r="AT53" s="67"/>
      <c r="AU53" s="67"/>
      <c r="AV53" s="67"/>
      <c r="AW53" s="67"/>
      <c r="AX53" s="67">
        <f t="shared" si="24"/>
        <v>0</v>
      </c>
      <c r="AY53" s="67" t="e">
        <f>#REF!-AU53</f>
        <v>#REF!</v>
      </c>
      <c r="AZ53" s="67" t="e">
        <f>#REF!-AV53</f>
        <v>#REF!</v>
      </c>
      <c r="BA53" s="67" t="e">
        <f>AW53-#REF!</f>
        <v>#REF!</v>
      </c>
      <c r="BB53" s="98"/>
      <c r="BC53" s="98"/>
      <c r="BD53" s="98"/>
      <c r="BE53" s="98"/>
      <c r="BF53" s="98"/>
      <c r="BG53" s="98"/>
      <c r="BH53" s="98"/>
      <c r="BI53" s="98"/>
      <c r="BJ53" s="122"/>
      <c r="BK53" s="122"/>
      <c r="BL53" s="67"/>
      <c r="BM53" s="67"/>
      <c r="BN53" s="67"/>
      <c r="BO53" s="67"/>
      <c r="BP53" s="67"/>
      <c r="BQ53" s="67"/>
      <c r="BR53" s="67"/>
      <c r="BS53" s="67"/>
      <c r="BT53" s="67"/>
      <c r="BU53" s="67"/>
      <c r="BV53" s="67"/>
      <c r="BW53" s="123"/>
      <c r="BX53" s="124"/>
      <c r="BZ53" s="67"/>
      <c r="CA53" s="67"/>
      <c r="CB53" s="67"/>
      <c r="CC53" s="67"/>
      <c r="CD53" s="67"/>
      <c r="CE53" s="67"/>
      <c r="CF53" s="67"/>
      <c r="CG53" s="67"/>
      <c r="CH53" s="67"/>
      <c r="CI53" s="67"/>
      <c r="CJ53" s="67"/>
      <c r="CK53" s="67"/>
      <c r="CL53" s="67"/>
      <c r="CM53" s="67"/>
      <c r="CN53" s="67"/>
      <c r="CO53" s="67"/>
      <c r="CP53" s="67"/>
      <c r="CQ53" s="67"/>
      <c r="CR53" s="67"/>
      <c r="CS53" s="67"/>
      <c r="CT53" s="67"/>
      <c r="CU53" s="67"/>
      <c r="CV53" s="67"/>
      <c r="CY53" s="199"/>
      <c r="CZ53" s="200"/>
    </row>
    <row r="54" spans="4:105" ht="22.5" customHeight="1">
      <c r="D54" s="80">
        <v>14</v>
      </c>
      <c r="E54" s="201" t="s">
        <v>76</v>
      </c>
      <c r="F54" s="126"/>
      <c r="G54" s="126"/>
      <c r="H54" s="126"/>
      <c r="I54" s="126"/>
      <c r="J54" s="126"/>
      <c r="K54" s="126"/>
      <c r="L54" s="116"/>
      <c r="M54" s="116"/>
      <c r="N54" s="126"/>
      <c r="O54" s="116"/>
      <c r="P54" s="116"/>
      <c r="Q54" s="117"/>
      <c r="R54" s="118"/>
      <c r="S54" s="117"/>
      <c r="T54" s="117"/>
      <c r="U54" s="119"/>
      <c r="V54" s="119"/>
      <c r="W54" s="95" t="e">
        <f>#REF!+V54</f>
        <v>#REF!</v>
      </c>
      <c r="X54" s="95" t="e">
        <f>#REF!-W54</f>
        <v>#REF!</v>
      </c>
      <c r="Y54" s="120"/>
      <c r="Z54" s="116"/>
      <c r="AA54" s="126"/>
      <c r="AB54" s="126"/>
      <c r="AC54" s="117"/>
      <c r="AD54" s="117"/>
      <c r="AE54" s="117"/>
      <c r="AF54" s="117"/>
      <c r="AG54" s="117"/>
      <c r="AH54" s="61" t="e">
        <f>(O57-#REF!)/#REF!</f>
        <v>#REF!</v>
      </c>
      <c r="AI54" s="121"/>
      <c r="AJ54" s="67"/>
      <c r="AK54" s="67"/>
      <c r="AL54" s="67"/>
      <c r="AM54" s="67"/>
      <c r="AN54" s="67"/>
      <c r="AQ54" s="67"/>
      <c r="AR54" s="67"/>
      <c r="AS54" s="67"/>
      <c r="AT54" s="67"/>
      <c r="AU54" s="67"/>
      <c r="AV54" s="67"/>
      <c r="AW54" s="67"/>
      <c r="AX54" s="67">
        <f t="shared" si="24"/>
        <v>0</v>
      </c>
      <c r="AY54" s="67" t="e">
        <f>#REF!-AU54</f>
        <v>#REF!</v>
      </c>
      <c r="AZ54" s="67" t="e">
        <f>#REF!-AV54</f>
        <v>#REF!</v>
      </c>
      <c r="BA54" s="67" t="e">
        <f>AW54-#REF!</f>
        <v>#REF!</v>
      </c>
      <c r="BB54" s="98">
        <v>0</v>
      </c>
      <c r="BC54" s="98">
        <v>0</v>
      </c>
      <c r="BD54" s="98">
        <v>0</v>
      </c>
      <c r="BE54" s="98">
        <v>0</v>
      </c>
      <c r="BF54" s="98">
        <v>0</v>
      </c>
      <c r="BG54" s="98">
        <v>0</v>
      </c>
      <c r="BH54" s="98">
        <v>0</v>
      </c>
      <c r="BI54" s="98">
        <v>0</v>
      </c>
      <c r="BJ54" s="122"/>
      <c r="BK54" s="122"/>
      <c r="BL54" s="67"/>
      <c r="BM54" s="67" t="e">
        <f>BB54-#REF!</f>
        <v>#REF!</v>
      </c>
      <c r="BN54" s="67" t="e">
        <f>BC54-#REF!</f>
        <v>#REF!</v>
      </c>
      <c r="BO54" s="67" t="e">
        <f>BD54-#REF!</f>
        <v>#REF!</v>
      </c>
      <c r="BP54" s="67" t="e">
        <f>BE54-#REF!</f>
        <v>#REF!</v>
      </c>
      <c r="BQ54" s="67" t="e">
        <f>BF54-#REF!</f>
        <v>#REF!</v>
      </c>
      <c r="BR54" s="67">
        <f t="shared" ref="BR54:BR62" si="29">BG54-Z54</f>
        <v>0</v>
      </c>
      <c r="BS54" s="67">
        <f t="shared" ref="BS54:BS62" si="30">BH54-Y54</f>
        <v>0</v>
      </c>
      <c r="BT54" s="67" t="e">
        <f>BI54-#REF!</f>
        <v>#REF!</v>
      </c>
      <c r="BU54" s="67" t="e">
        <f>BJ54-#REF!</f>
        <v>#REF!</v>
      </c>
      <c r="BV54" s="67" t="e">
        <f>BK54-#REF!</f>
        <v>#REF!</v>
      </c>
      <c r="BW54" s="123"/>
      <c r="BX54" s="124"/>
      <c r="BZ54" s="67"/>
      <c r="CA54" s="67"/>
      <c r="CB54" s="67"/>
      <c r="CC54" s="67"/>
      <c r="CD54" s="67"/>
      <c r="CE54" s="67"/>
      <c r="CF54" s="67"/>
      <c r="CG54" s="67"/>
      <c r="CH54" s="67"/>
      <c r="CI54" s="67"/>
      <c r="CJ54" s="67"/>
      <c r="CK54" s="67"/>
      <c r="CL54" s="67"/>
      <c r="CM54" s="67"/>
      <c r="CN54" s="67"/>
      <c r="CO54" s="67"/>
      <c r="CP54" s="67"/>
      <c r="CQ54" s="67"/>
      <c r="CR54" s="67"/>
      <c r="CS54" s="67"/>
      <c r="CT54" s="67"/>
      <c r="CU54" s="67"/>
      <c r="CV54" s="67"/>
      <c r="CY54" s="126"/>
      <c r="CZ54" s="135"/>
    </row>
    <row r="55" spans="4:105" ht="39" customHeight="1">
      <c r="D55" s="80"/>
      <c r="E55" s="202" t="s">
        <v>77</v>
      </c>
      <c r="F55" s="91">
        <f t="shared" ref="F55:F57" si="31">I55-G55</f>
        <v>-124.94122</v>
      </c>
      <c r="G55" s="91">
        <v>0</v>
      </c>
      <c r="H55" s="91">
        <v>-32.876629999999999</v>
      </c>
      <c r="I55" s="91">
        <v>-124.94122</v>
      </c>
      <c r="J55" s="91">
        <v>-32.876629999999999</v>
      </c>
      <c r="K55" s="91">
        <v>265.04611999999997</v>
      </c>
      <c r="L55" s="91">
        <f t="shared" ref="L55:L58" si="32">O55-CZ55</f>
        <v>-124.94122</v>
      </c>
      <c r="M55" s="91">
        <v>0</v>
      </c>
      <c r="N55" s="91">
        <v>-32.750129999999999</v>
      </c>
      <c r="O55" s="91">
        <v>-124.94122</v>
      </c>
      <c r="P55" s="91">
        <v>-32.750129999999999</v>
      </c>
      <c r="Q55" s="92"/>
      <c r="R55" s="93">
        <v>0</v>
      </c>
      <c r="S55" s="91">
        <v>0</v>
      </c>
      <c r="T55" s="92"/>
      <c r="U55" s="103"/>
      <c r="V55" s="103"/>
      <c r="W55" s="95" t="e">
        <f>#REF!+V55</f>
        <v>#REF!</v>
      </c>
      <c r="X55" s="95" t="e">
        <f>#REF!-W55</f>
        <v>#REF!</v>
      </c>
      <c r="Y55" s="91">
        <v>0</v>
      </c>
      <c r="Z55" s="91">
        <v>0</v>
      </c>
      <c r="AA55" s="91">
        <v>0</v>
      </c>
      <c r="AB55" s="91">
        <v>0</v>
      </c>
      <c r="AC55" s="92"/>
      <c r="AD55" s="92"/>
      <c r="AE55" s="92"/>
      <c r="AF55" s="92"/>
      <c r="AG55" s="92"/>
      <c r="AH55" s="61" t="e">
        <f>(O58-#REF!)/#REF!</f>
        <v>#REF!</v>
      </c>
      <c r="AI55" s="203">
        <v>280.84685000000002</v>
      </c>
      <c r="AJ55" s="67">
        <v>0</v>
      </c>
      <c r="AK55" s="67">
        <v>0</v>
      </c>
      <c r="AL55" s="67"/>
      <c r="AM55" s="67">
        <v>0</v>
      </c>
      <c r="AN55" s="67"/>
      <c r="AO55" s="97">
        <v>0</v>
      </c>
      <c r="AP55" s="97">
        <v>0</v>
      </c>
      <c r="AQ55" s="67"/>
      <c r="AR55" s="67"/>
      <c r="AS55" s="67"/>
      <c r="AT55" s="67">
        <v>0</v>
      </c>
      <c r="AU55" s="67">
        <v>0</v>
      </c>
      <c r="AV55" s="67"/>
      <c r="AW55" s="67">
        <v>0</v>
      </c>
      <c r="AX55" s="67">
        <f t="shared" si="24"/>
        <v>0</v>
      </c>
      <c r="AY55" s="67" t="e">
        <f>#REF!-AU55</f>
        <v>#REF!</v>
      </c>
      <c r="AZ55" s="67" t="e">
        <f>#REF!-AV55</f>
        <v>#REF!</v>
      </c>
      <c r="BA55" s="67" t="e">
        <f>AW55-#REF!</f>
        <v>#REF!</v>
      </c>
      <c r="BB55" s="98">
        <v>0</v>
      </c>
      <c r="BC55" s="98">
        <v>-175.8137725</v>
      </c>
      <c r="BD55" s="98">
        <v>0</v>
      </c>
      <c r="BE55" s="98">
        <v>0</v>
      </c>
      <c r="BF55" s="98">
        <v>0</v>
      </c>
      <c r="BG55" s="98">
        <v>-191.93526</v>
      </c>
      <c r="BH55" s="98">
        <v>0</v>
      </c>
      <c r="BI55" s="98">
        <v>0</v>
      </c>
      <c r="BJ55" s="100">
        <v>155.70411999999999</v>
      </c>
      <c r="BK55" s="122">
        <v>-49.087470000000003</v>
      </c>
      <c r="BL55" s="67"/>
      <c r="BM55" s="67" t="e">
        <f>BB55-#REF!</f>
        <v>#REF!</v>
      </c>
      <c r="BN55" s="67" t="e">
        <f>BC55-#REF!</f>
        <v>#REF!</v>
      </c>
      <c r="BO55" s="67" t="e">
        <f>BD55-#REF!</f>
        <v>#REF!</v>
      </c>
      <c r="BP55" s="67" t="e">
        <f>BE55-#REF!</f>
        <v>#REF!</v>
      </c>
      <c r="BQ55" s="67" t="e">
        <f>BF55-#REF!</f>
        <v>#REF!</v>
      </c>
      <c r="BR55" s="67">
        <f t="shared" si="29"/>
        <v>-191.93526</v>
      </c>
      <c r="BS55" s="67">
        <f t="shared" si="30"/>
        <v>0</v>
      </c>
      <c r="BT55" s="67" t="e">
        <f>BI55-#REF!</f>
        <v>#REF!</v>
      </c>
      <c r="BU55" s="67" t="e">
        <f>BJ55-#REF!</f>
        <v>#REF!</v>
      </c>
      <c r="BV55" s="67" t="e">
        <f>BK55-#REF!</f>
        <v>#REF!</v>
      </c>
      <c r="BW55" s="138"/>
      <c r="BX55" s="124"/>
      <c r="BZ55" s="67">
        <v>0</v>
      </c>
      <c r="CA55" s="67"/>
      <c r="CB55" s="67" t="e">
        <f>ROUND(#REF!,0)</f>
        <v>#REF!</v>
      </c>
      <c r="CC55" s="67" t="e">
        <f>ROUND(#REF!,0)</f>
        <v>#REF!</v>
      </c>
      <c r="CD55" s="67" t="e">
        <f>ROUND(#REF!,0)</f>
        <v>#REF!</v>
      </c>
      <c r="CE55" s="67" t="e">
        <f>ROUND(#REF!,0)</f>
        <v>#REF!</v>
      </c>
      <c r="CF55" s="67" t="e">
        <f>ROUND(#REF!,0)</f>
        <v>#REF!</v>
      </c>
      <c r="CG55" s="67" t="e">
        <f>ROUND(#REF!,0)</f>
        <v>#REF!</v>
      </c>
      <c r="CH55" s="67">
        <f>ROUND(Y55,0)</f>
        <v>0</v>
      </c>
      <c r="CI55" s="67" t="e">
        <f>ROUND(#REF!,0)</f>
        <v>#REF!</v>
      </c>
      <c r="CJ55" s="67">
        <f>ROUND(Z55,0)</f>
        <v>0</v>
      </c>
      <c r="CK55" s="67" t="e">
        <f>ROUND(#REF!,0)</f>
        <v>#REF!</v>
      </c>
      <c r="CL55" s="67"/>
      <c r="CM55" s="67"/>
      <c r="CN55" s="67"/>
      <c r="CO55" s="67"/>
      <c r="CP55" s="67"/>
      <c r="CQ55" s="67"/>
      <c r="CR55" s="67">
        <v>0</v>
      </c>
      <c r="CS55" s="67"/>
      <c r="CT55" s="67"/>
      <c r="CU55" s="67"/>
      <c r="CV55" s="67"/>
      <c r="CY55" s="91">
        <v>0</v>
      </c>
      <c r="CZ55" s="102">
        <v>0</v>
      </c>
    </row>
    <row r="56" spans="4:105" ht="40.5" customHeight="1">
      <c r="D56" s="80"/>
      <c r="E56" s="204" t="s">
        <v>78</v>
      </c>
      <c r="F56" s="91">
        <f t="shared" si="31"/>
        <v>31.7170105824</v>
      </c>
      <c r="G56" s="91">
        <v>0</v>
      </c>
      <c r="H56" s="91">
        <v>8.2743902384000005</v>
      </c>
      <c r="I56" s="91">
        <v>31.7170105824</v>
      </c>
      <c r="J56" s="91">
        <v>8.2743902384000005</v>
      </c>
      <c r="K56" s="91">
        <v>-66.706800000000001</v>
      </c>
      <c r="L56" s="91">
        <f t="shared" si="32"/>
        <v>31.717009999999998</v>
      </c>
      <c r="M56" s="205">
        <v>0</v>
      </c>
      <c r="N56" s="91">
        <v>8.2743900000000004</v>
      </c>
      <c r="O56" s="205">
        <v>31.717009999999998</v>
      </c>
      <c r="P56" s="205">
        <v>8.2743900000000004</v>
      </c>
      <c r="Q56" s="92"/>
      <c r="R56" s="93">
        <v>0</v>
      </c>
      <c r="S56" s="205">
        <v>0</v>
      </c>
      <c r="T56" s="92"/>
      <c r="U56" s="103"/>
      <c r="V56" s="103"/>
      <c r="W56" s="95" t="e">
        <f>#REF!+V56</f>
        <v>#REF!</v>
      </c>
      <c r="X56" s="95" t="e">
        <f>#REF!-W56</f>
        <v>#REF!</v>
      </c>
      <c r="Y56" s="91">
        <v>0</v>
      </c>
      <c r="Z56" s="205">
        <v>0</v>
      </c>
      <c r="AA56" s="91">
        <v>0</v>
      </c>
      <c r="AB56" s="91">
        <v>0</v>
      </c>
      <c r="AC56" s="92"/>
      <c r="AD56" s="92"/>
      <c r="AE56" s="92"/>
      <c r="AF56" s="92"/>
      <c r="AG56" s="92"/>
      <c r="AH56" s="61" t="e">
        <f>(O59-#REF!)/#REF!</f>
        <v>#REF!</v>
      </c>
      <c r="AI56" s="203">
        <v>-69.321770000000001</v>
      </c>
      <c r="AJ56" s="67">
        <v>0</v>
      </c>
      <c r="AK56" s="67">
        <v>0</v>
      </c>
      <c r="AL56" s="67"/>
      <c r="AM56" s="67">
        <v>0</v>
      </c>
      <c r="AN56" s="67"/>
      <c r="AO56" s="97">
        <v>0</v>
      </c>
      <c r="AP56" s="97">
        <v>0</v>
      </c>
      <c r="AQ56" s="67"/>
      <c r="AR56" s="67"/>
      <c r="AS56" s="67"/>
      <c r="AT56" s="67">
        <v>0</v>
      </c>
      <c r="AU56" s="67">
        <v>0</v>
      </c>
      <c r="AV56" s="67"/>
      <c r="AW56" s="67">
        <v>0</v>
      </c>
      <c r="AX56" s="67">
        <f t="shared" si="24"/>
        <v>0</v>
      </c>
      <c r="AY56" s="67" t="e">
        <f>#REF!-AU56</f>
        <v>#REF!</v>
      </c>
      <c r="AZ56" s="67" t="e">
        <f>#REF!-AV56</f>
        <v>#REF!</v>
      </c>
      <c r="BA56" s="67" t="e">
        <f>AW56-#REF!</f>
        <v>#REF!</v>
      </c>
      <c r="BB56" s="98">
        <v>0</v>
      </c>
      <c r="BC56" s="98">
        <v>44.248810262799999</v>
      </c>
      <c r="BD56" s="98">
        <v>-2.5658788584000001</v>
      </c>
      <c r="BE56" s="98">
        <v>0</v>
      </c>
      <c r="BF56" s="98">
        <v>0</v>
      </c>
      <c r="BG56" s="98">
        <v>45.501849999999997</v>
      </c>
      <c r="BH56" s="98">
        <v>-2.5658799999999999</v>
      </c>
      <c r="BI56" s="98">
        <v>0</v>
      </c>
      <c r="BJ56" s="100">
        <v>-36.293199999999999</v>
      </c>
      <c r="BK56" s="122">
        <v>17.124559999999999</v>
      </c>
      <c r="BL56" s="67"/>
      <c r="BM56" s="67" t="e">
        <f>BB56-#REF!</f>
        <v>#REF!</v>
      </c>
      <c r="BN56" s="67" t="e">
        <f>BC56-#REF!</f>
        <v>#REF!</v>
      </c>
      <c r="BO56" s="67" t="e">
        <f>BD56-#REF!</f>
        <v>#REF!</v>
      </c>
      <c r="BP56" s="67" t="e">
        <f>BE56-#REF!</f>
        <v>#REF!</v>
      </c>
      <c r="BQ56" s="67" t="e">
        <f>BF56-#REF!</f>
        <v>#REF!</v>
      </c>
      <c r="BR56" s="67">
        <f t="shared" si="29"/>
        <v>45.501849999999997</v>
      </c>
      <c r="BS56" s="67">
        <f t="shared" si="30"/>
        <v>-2.5658799999999999</v>
      </c>
      <c r="BT56" s="67" t="e">
        <f>BI56-#REF!</f>
        <v>#REF!</v>
      </c>
      <c r="BU56" s="67" t="e">
        <f>BJ56-#REF!</f>
        <v>#REF!</v>
      </c>
      <c r="BV56" s="67" t="e">
        <f>BK56-#REF!</f>
        <v>#REF!</v>
      </c>
      <c r="BW56" s="138"/>
      <c r="BX56" s="124"/>
      <c r="BZ56" s="67">
        <v>0</v>
      </c>
      <c r="CA56" s="67"/>
      <c r="CB56" s="67" t="e">
        <f>ROUND(#REF!,0)</f>
        <v>#REF!</v>
      </c>
      <c r="CC56" s="67" t="e">
        <f>ROUND(#REF!,0)</f>
        <v>#REF!</v>
      </c>
      <c r="CD56" s="67" t="e">
        <f>ROUND(#REF!,0)</f>
        <v>#REF!</v>
      </c>
      <c r="CE56" s="67" t="e">
        <f>ROUND(#REF!,0)</f>
        <v>#REF!</v>
      </c>
      <c r="CF56" s="67" t="e">
        <f>ROUND(#REF!,0)</f>
        <v>#REF!</v>
      </c>
      <c r="CG56" s="67" t="e">
        <f>ROUND(#REF!,0)</f>
        <v>#REF!</v>
      </c>
      <c r="CH56" s="67">
        <f>ROUND(Y56,0)</f>
        <v>0</v>
      </c>
      <c r="CI56" s="67" t="e">
        <f>ROUND(#REF!,0)</f>
        <v>#REF!</v>
      </c>
      <c r="CJ56" s="67">
        <f>ROUND(Z56,0)</f>
        <v>0</v>
      </c>
      <c r="CK56" s="67" t="e">
        <f>ROUND(#REF!,0)</f>
        <v>#REF!</v>
      </c>
      <c r="CL56" s="67"/>
      <c r="CM56" s="67"/>
      <c r="CN56" s="67"/>
      <c r="CO56" s="67"/>
      <c r="CP56" s="67"/>
      <c r="CQ56" s="67"/>
      <c r="CR56" s="67">
        <v>0</v>
      </c>
      <c r="CS56" s="67"/>
      <c r="CT56" s="67"/>
      <c r="CU56" s="67"/>
      <c r="CV56" s="67"/>
      <c r="CY56" s="91">
        <v>0</v>
      </c>
      <c r="CZ56" s="102">
        <v>0</v>
      </c>
    </row>
    <row r="57" spans="4:105" ht="23.25" customHeight="1">
      <c r="D57" s="80"/>
      <c r="E57" s="204" t="s">
        <v>79</v>
      </c>
      <c r="F57" s="91">
        <f t="shared" si="31"/>
        <v>0</v>
      </c>
      <c r="G57" s="91">
        <v>0</v>
      </c>
      <c r="H57" s="91">
        <v>0</v>
      </c>
      <c r="I57" s="91">
        <v>0</v>
      </c>
      <c r="J57" s="91">
        <v>0</v>
      </c>
      <c r="K57" s="91">
        <f>57*0</f>
        <v>0</v>
      </c>
      <c r="L57" s="91">
        <f t="shared" si="32"/>
        <v>239</v>
      </c>
      <c r="M57" s="205">
        <v>55</v>
      </c>
      <c r="N57" s="91">
        <v>-57</v>
      </c>
      <c r="O57" s="205">
        <v>449</v>
      </c>
      <c r="P57" s="206">
        <v>0</v>
      </c>
      <c r="Q57" s="92"/>
      <c r="R57" s="93">
        <v>0</v>
      </c>
      <c r="S57" s="205">
        <v>57</v>
      </c>
      <c r="T57" s="92"/>
      <c r="U57" s="103"/>
      <c r="V57" s="103">
        <v>-1</v>
      </c>
      <c r="W57" s="95" t="e">
        <f>#REF!+V57</f>
        <v>#REF!</v>
      </c>
      <c r="X57" s="95" t="e">
        <f>#REF!-W57</f>
        <v>#REF!</v>
      </c>
      <c r="Y57" s="91">
        <v>163</v>
      </c>
      <c r="Z57" s="205">
        <v>17</v>
      </c>
      <c r="AA57" s="91">
        <f>7*0</f>
        <v>0</v>
      </c>
      <c r="AB57" s="91">
        <f>62*0</f>
        <v>0</v>
      </c>
      <c r="AC57" s="92">
        <f>53*0</f>
        <v>0</v>
      </c>
      <c r="AD57" s="92">
        <f>-1*0</f>
        <v>0</v>
      </c>
      <c r="AE57" s="92">
        <f>8*0</f>
        <v>0</v>
      </c>
      <c r="AF57" s="92"/>
      <c r="AG57" s="92">
        <v>-1</v>
      </c>
      <c r="AH57" s="61" t="e">
        <f>(O60-#REF!)/#REF!</f>
        <v>#REF!</v>
      </c>
      <c r="AI57" s="96">
        <v>232</v>
      </c>
      <c r="AJ57" s="67">
        <v>0</v>
      </c>
      <c r="AK57" s="67">
        <v>72.097059999999999</v>
      </c>
      <c r="AL57" s="67"/>
      <c r="AM57" s="67">
        <v>36.564129999999999</v>
      </c>
      <c r="AN57" s="67"/>
      <c r="AO57" s="97">
        <v>3.3257500000000002</v>
      </c>
      <c r="AP57" s="97">
        <v>28.585360000000001</v>
      </c>
      <c r="AQ57" s="67"/>
      <c r="AR57" s="67"/>
      <c r="AS57" s="67"/>
      <c r="AT57" s="67">
        <v>36.564129999999999</v>
      </c>
      <c r="AU57" s="67">
        <v>4.6530199999999997</v>
      </c>
      <c r="AV57" s="67"/>
      <c r="AW57" s="67">
        <v>0</v>
      </c>
      <c r="AX57" s="67">
        <f t="shared" si="24"/>
        <v>-19.564129999999999</v>
      </c>
      <c r="AY57" s="67" t="e">
        <f>#REF!-AU57</f>
        <v>#REF!</v>
      </c>
      <c r="AZ57" s="67" t="e">
        <f>#REF!-AV57</f>
        <v>#REF!</v>
      </c>
      <c r="BA57" s="67" t="e">
        <f>AW57-#REF!</f>
        <v>#REF!</v>
      </c>
      <c r="BB57" s="98">
        <v>0</v>
      </c>
      <c r="BC57" s="98">
        <v>0</v>
      </c>
      <c r="BD57" s="98">
        <v>0</v>
      </c>
      <c r="BE57" s="98">
        <v>0</v>
      </c>
      <c r="BF57" s="98">
        <v>99.064490000000006</v>
      </c>
      <c r="BG57" s="98">
        <v>-149.53214551206599</v>
      </c>
      <c r="BH57" s="98">
        <v>136.986415512066</v>
      </c>
      <c r="BI57" s="98">
        <v>0</v>
      </c>
      <c r="BJ57" s="100">
        <v>209.09730999999999</v>
      </c>
      <c r="BK57" s="122">
        <v>219.78685950012201</v>
      </c>
      <c r="BL57" s="67"/>
      <c r="BM57" s="67" t="e">
        <f>BB57-#REF!</f>
        <v>#REF!</v>
      </c>
      <c r="BN57" s="67" t="e">
        <f>BC57-#REF!</f>
        <v>#REF!</v>
      </c>
      <c r="BO57" s="67" t="e">
        <f>BD57-#REF!</f>
        <v>#REF!</v>
      </c>
      <c r="BP57" s="67" t="e">
        <f>BE57-#REF!</f>
        <v>#REF!</v>
      </c>
      <c r="BQ57" s="67" t="e">
        <f>BF57-#REF!</f>
        <v>#REF!</v>
      </c>
      <c r="BR57" s="67">
        <f t="shared" si="29"/>
        <v>-166.53214551206599</v>
      </c>
      <c r="BS57" s="67">
        <f t="shared" si="30"/>
        <v>-26.013584487933997</v>
      </c>
      <c r="BT57" s="67" t="e">
        <f>BI57-#REF!</f>
        <v>#REF!</v>
      </c>
      <c r="BU57" s="67" t="e">
        <f>BJ57-#REF!</f>
        <v>#REF!</v>
      </c>
      <c r="BV57" s="67" t="e">
        <f>BK57-#REF!</f>
        <v>#REF!</v>
      </c>
      <c r="BW57" s="138"/>
      <c r="BX57" s="124"/>
      <c r="BZ57" s="67">
        <v>0</v>
      </c>
      <c r="CA57" s="67"/>
      <c r="CB57" s="67" t="e">
        <f>ROUND(#REF!,0)</f>
        <v>#REF!</v>
      </c>
      <c r="CC57" s="67" t="e">
        <f>ROUND(#REF!,0)</f>
        <v>#REF!</v>
      </c>
      <c r="CD57" s="67" t="e">
        <f>ROUND(#REF!,0)</f>
        <v>#REF!</v>
      </c>
      <c r="CE57" s="67" t="e">
        <f>ROUND(#REF!,0)</f>
        <v>#REF!</v>
      </c>
      <c r="CF57" s="67" t="e">
        <f>ROUND(#REF!,0)</f>
        <v>#REF!</v>
      </c>
      <c r="CG57" s="67" t="e">
        <f>ROUND(#REF!,0)</f>
        <v>#REF!</v>
      </c>
      <c r="CH57" s="67">
        <f>ROUND(Y57,0)</f>
        <v>163</v>
      </c>
      <c r="CI57" s="67" t="e">
        <f>ROUND(#REF!,0)</f>
        <v>#REF!</v>
      </c>
      <c r="CJ57" s="67">
        <f>ROUND(Z57,0)</f>
        <v>17</v>
      </c>
      <c r="CK57" s="67" t="e">
        <f>ROUND(#REF!,0)</f>
        <v>#REF!</v>
      </c>
      <c r="CL57" s="67"/>
      <c r="CM57" s="67"/>
      <c r="CN57" s="67"/>
      <c r="CO57" s="67"/>
      <c r="CP57" s="67"/>
      <c r="CQ57" s="67"/>
      <c r="CR57" s="67">
        <v>163</v>
      </c>
      <c r="CS57" s="67"/>
      <c r="CT57" s="67"/>
      <c r="CU57" s="67"/>
      <c r="CV57" s="67"/>
      <c r="CY57" s="91">
        <v>0</v>
      </c>
      <c r="CZ57" s="102">
        <v>210</v>
      </c>
    </row>
    <row r="58" spans="4:105" ht="40.5" customHeight="1">
      <c r="D58" s="80"/>
      <c r="E58" s="204" t="s">
        <v>80</v>
      </c>
      <c r="F58" s="207">
        <v>0</v>
      </c>
      <c r="G58" s="207">
        <v>0</v>
      </c>
      <c r="H58" s="207">
        <v>0</v>
      </c>
      <c r="I58" s="207">
        <v>0</v>
      </c>
      <c r="J58" s="207">
        <v>0</v>
      </c>
      <c r="K58" s="91">
        <v>0</v>
      </c>
      <c r="L58" s="205">
        <f t="shared" si="32"/>
        <v>-113</v>
      </c>
      <c r="M58" s="207">
        <v>0</v>
      </c>
      <c r="N58" s="207">
        <v>0</v>
      </c>
      <c r="O58" s="205">
        <v>-113</v>
      </c>
      <c r="P58" s="207">
        <v>0</v>
      </c>
      <c r="Q58" s="208"/>
      <c r="R58" s="209">
        <v>0</v>
      </c>
      <c r="S58" s="207">
        <v>0</v>
      </c>
      <c r="T58" s="208"/>
      <c r="U58" s="210"/>
      <c r="V58" s="210"/>
      <c r="W58" s="95" t="e">
        <f>#REF!+V58</f>
        <v>#REF!</v>
      </c>
      <c r="X58" s="95" t="e">
        <f>#REF!-W58</f>
        <v>#REF!</v>
      </c>
      <c r="Y58" s="207">
        <v>0</v>
      </c>
      <c r="Z58" s="207">
        <v>-113.05262</v>
      </c>
      <c r="AA58" s="91">
        <v>0</v>
      </c>
      <c r="AB58" s="91">
        <v>0</v>
      </c>
      <c r="AC58" s="208"/>
      <c r="AD58" s="208"/>
      <c r="AE58" s="208"/>
      <c r="AF58" s="208"/>
      <c r="AG58" s="208"/>
      <c r="AH58" s="61" t="e">
        <f>(O61-#REF!)/#REF!</f>
        <v>#REF!</v>
      </c>
      <c r="AI58" s="211">
        <v>0</v>
      </c>
      <c r="AJ58" s="67">
        <v>0</v>
      </c>
      <c r="AK58" s="67">
        <v>0</v>
      </c>
      <c r="AL58" s="67"/>
      <c r="AM58" s="67">
        <v>0</v>
      </c>
      <c r="AN58" s="67"/>
      <c r="AO58" s="97">
        <v>0</v>
      </c>
      <c r="AP58" s="97">
        <v>0</v>
      </c>
      <c r="AQ58" s="67"/>
      <c r="AR58" s="67"/>
      <c r="AS58" s="67"/>
      <c r="AT58" s="67">
        <v>0</v>
      </c>
      <c r="AU58" s="67">
        <v>0</v>
      </c>
      <c r="AV58" s="67"/>
      <c r="AW58" s="67">
        <v>0</v>
      </c>
      <c r="AX58" s="67">
        <f t="shared" si="24"/>
        <v>-113.05262</v>
      </c>
      <c r="AY58" s="67" t="e">
        <f>#REF!-AU58</f>
        <v>#REF!</v>
      </c>
      <c r="AZ58" s="67" t="e">
        <f>#REF!-AV58</f>
        <v>#REF!</v>
      </c>
      <c r="BA58" s="67" t="e">
        <f>AW58-#REF!</f>
        <v>#REF!</v>
      </c>
      <c r="BB58" s="98">
        <v>0</v>
      </c>
      <c r="BC58" s="98">
        <v>0</v>
      </c>
      <c r="BD58" s="98">
        <v>0</v>
      </c>
      <c r="BE58" s="98">
        <v>0</v>
      </c>
      <c r="BF58" s="98">
        <v>0</v>
      </c>
      <c r="BG58" s="98">
        <v>0</v>
      </c>
      <c r="BH58" s="98">
        <v>0</v>
      </c>
      <c r="BI58" s="98">
        <v>0</v>
      </c>
      <c r="BJ58" s="122">
        <v>0</v>
      </c>
      <c r="BK58" s="122">
        <v>0</v>
      </c>
      <c r="BL58" s="67"/>
      <c r="BM58" s="67" t="e">
        <f>BB58-#REF!</f>
        <v>#REF!</v>
      </c>
      <c r="BN58" s="67" t="e">
        <f>BC58-#REF!</f>
        <v>#REF!</v>
      </c>
      <c r="BO58" s="67" t="e">
        <f>BD58-#REF!</f>
        <v>#REF!</v>
      </c>
      <c r="BP58" s="67" t="e">
        <f>BE58-#REF!</f>
        <v>#REF!</v>
      </c>
      <c r="BQ58" s="67" t="e">
        <f>BF58-#REF!</f>
        <v>#REF!</v>
      </c>
      <c r="BR58" s="67">
        <f t="shared" si="29"/>
        <v>113.05262</v>
      </c>
      <c r="BS58" s="67">
        <f t="shared" si="30"/>
        <v>0</v>
      </c>
      <c r="BT58" s="67" t="e">
        <f>BI58-#REF!</f>
        <v>#REF!</v>
      </c>
      <c r="BU58" s="67" t="e">
        <f>BJ58-#REF!</f>
        <v>#REF!</v>
      </c>
      <c r="BV58" s="67" t="e">
        <f>BK58-#REF!</f>
        <v>#REF!</v>
      </c>
      <c r="BW58" s="123"/>
      <c r="BX58" s="124"/>
      <c r="BZ58" s="67">
        <v>0</v>
      </c>
      <c r="CA58" s="67"/>
      <c r="CB58" s="67" t="e">
        <f>ROUND(#REF!,0)</f>
        <v>#REF!</v>
      </c>
      <c r="CC58" s="67" t="e">
        <f>ROUND(#REF!,0)</f>
        <v>#REF!</v>
      </c>
      <c r="CD58" s="67" t="e">
        <f>ROUND(#REF!,0)</f>
        <v>#REF!</v>
      </c>
      <c r="CE58" s="67" t="e">
        <f>ROUND(#REF!,0)</f>
        <v>#REF!</v>
      </c>
      <c r="CF58" s="67" t="e">
        <f>ROUND(#REF!,0)</f>
        <v>#REF!</v>
      </c>
      <c r="CG58" s="67" t="e">
        <f>ROUND(#REF!,0)</f>
        <v>#REF!</v>
      </c>
      <c r="CH58" s="67">
        <f>ROUND(Y58,0)</f>
        <v>0</v>
      </c>
      <c r="CI58" s="67" t="e">
        <f>ROUND(#REF!,0)</f>
        <v>#REF!</v>
      </c>
      <c r="CJ58" s="67">
        <f>ROUND(Z58,0)</f>
        <v>-113</v>
      </c>
      <c r="CK58" s="67" t="e">
        <f>ROUND(#REF!,0)</f>
        <v>#REF!</v>
      </c>
      <c r="CL58" s="67"/>
      <c r="CM58" s="67"/>
      <c r="CN58" s="67"/>
      <c r="CO58" s="67"/>
      <c r="CP58" s="67"/>
      <c r="CQ58" s="67"/>
      <c r="CR58" s="67">
        <v>0</v>
      </c>
      <c r="CS58" s="67"/>
      <c r="CT58" s="67"/>
      <c r="CU58" s="67"/>
      <c r="CV58" s="67"/>
      <c r="CY58" s="207">
        <v>0</v>
      </c>
      <c r="CZ58" s="212">
        <v>0</v>
      </c>
    </row>
    <row r="59" spans="4:105" ht="21">
      <c r="D59" s="80">
        <v>15</v>
      </c>
      <c r="E59" s="201" t="s">
        <v>81</v>
      </c>
      <c r="F59" s="104">
        <f t="array" ref="F59">SUM(ROUND(F52:F58,0))</f>
        <v>108</v>
      </c>
      <c r="G59" s="104">
        <v>298</v>
      </c>
      <c r="H59" s="104">
        <v>-697</v>
      </c>
      <c r="I59" s="104">
        <f t="array" ref="I59">SUM(ROUND(I52:I58,0))</f>
        <v>1517</v>
      </c>
      <c r="J59" s="104">
        <f>SUM(J52:J58)</f>
        <v>379.3977602384</v>
      </c>
      <c r="K59" s="104">
        <f>SUM(K52:K58)</f>
        <v>-1995.66068</v>
      </c>
      <c r="L59" s="104">
        <f t="array" ref="L59">SUM(ROUND(L52:L58,0))</f>
        <v>481</v>
      </c>
      <c r="M59" s="104">
        <v>694</v>
      </c>
      <c r="N59" s="104">
        <v>-153</v>
      </c>
      <c r="O59" s="104">
        <f t="array" ref="O59">SUM(ROUND(O52:O58,0))</f>
        <v>2734</v>
      </c>
      <c r="P59" s="104">
        <v>931</v>
      </c>
      <c r="Q59" s="106"/>
      <c r="R59" s="104">
        <f>SUM(R52:R58)</f>
        <v>1076.0586546394397</v>
      </c>
      <c r="S59" s="104">
        <f>SUM(S52:S58)</f>
        <v>1083.8182226979688</v>
      </c>
      <c r="T59" s="106"/>
      <c r="U59" s="146"/>
      <c r="V59" s="146">
        <v>251</v>
      </c>
      <c r="W59" s="95" t="e">
        <f>#REF!+V59</f>
        <v>#REF!</v>
      </c>
      <c r="X59" s="95" t="e">
        <f>#REF!-W59</f>
        <v>#REF!</v>
      </c>
      <c r="Y59" s="104">
        <f t="array" ref="Y59">SUM(ROUND(Y52:Y58,0))</f>
        <v>-1040</v>
      </c>
      <c r="Z59" s="104">
        <f t="array" ref="Z59">SUM(ROUND(Z52:Z58,0))</f>
        <v>937</v>
      </c>
      <c r="AA59" s="104">
        <f>SUM(AA52:AA58)</f>
        <v>806</v>
      </c>
      <c r="AB59" s="104">
        <f>SUM(AB52:AB58)</f>
        <v>-2747</v>
      </c>
      <c r="AC59" s="213">
        <f>SUM(AC52:AC58)</f>
        <v>-2288</v>
      </c>
      <c r="AD59" s="104">
        <f>SUM(AD52:AD58)</f>
        <v>185</v>
      </c>
      <c r="AE59" s="104">
        <f>SUM(AE52:AE58)</f>
        <v>569</v>
      </c>
      <c r="AF59" s="104">
        <f t="array" ref="AF59">SUM(ROUND(AF52:AF58,0))</f>
        <v>123</v>
      </c>
      <c r="AG59" s="104">
        <f t="array" ref="AG59">SUM(ROUND(AG52:AG58,0))</f>
        <v>251</v>
      </c>
      <c r="AH59" s="61" t="e">
        <f>(O62-#REF!)/#REF!</f>
        <v>#REF!</v>
      </c>
      <c r="AI59" s="214">
        <v>-877</v>
      </c>
      <c r="AJ59" s="67">
        <v>-584.12674060609402</v>
      </c>
      <c r="AK59" s="67">
        <v>-182.88711000000001</v>
      </c>
      <c r="AL59" s="67">
        <v>-4560.3696693739903</v>
      </c>
      <c r="AM59" s="67">
        <v>-6758.9555899999996</v>
      </c>
      <c r="AN59" s="67"/>
      <c r="AO59" s="97">
        <v>-2825.1489900000001</v>
      </c>
      <c r="AP59" s="97">
        <v>-2639</v>
      </c>
      <c r="AQ59" s="67"/>
      <c r="AR59" s="67"/>
      <c r="AS59" s="67"/>
      <c r="AT59" s="67">
        <v>-6654.3002900000001</v>
      </c>
      <c r="AU59" s="67">
        <v>-1189.12093057734</v>
      </c>
      <c r="AV59" s="67">
        <v>-4454.7143685739902</v>
      </c>
      <c r="AW59" s="67">
        <v>-1149.43782446148</v>
      </c>
      <c r="AX59" s="67">
        <f t="shared" si="24"/>
        <v>7591.3002900000001</v>
      </c>
      <c r="AY59" s="67" t="e">
        <f>#REF!-AU59</f>
        <v>#REF!</v>
      </c>
      <c r="AZ59" s="67" t="e">
        <f>#REF!-AV59</f>
        <v>#REF!</v>
      </c>
      <c r="BA59" s="67" t="e">
        <f>AW59-#REF!</f>
        <v>#REF!</v>
      </c>
      <c r="BB59" s="98">
        <v>146.63078549276401</v>
      </c>
      <c r="BC59" s="98">
        <v>-7408.5324880890903</v>
      </c>
      <c r="BD59" s="98">
        <v>-5711.9106208338599</v>
      </c>
      <c r="BE59" s="98">
        <v>0</v>
      </c>
      <c r="BF59" s="98">
        <v>355.36054999999902</v>
      </c>
      <c r="BG59" s="98">
        <v>-4296.6415355120598</v>
      </c>
      <c r="BH59" s="98">
        <v>-1038.3509444879401</v>
      </c>
      <c r="BI59" s="98">
        <v>0</v>
      </c>
      <c r="BJ59" s="215">
        <v>4205.5606399999997</v>
      </c>
      <c r="BK59" s="215">
        <v>6689.6776995001201</v>
      </c>
      <c r="BL59" s="67"/>
      <c r="BM59" s="67" t="e">
        <f>BB59-#REF!</f>
        <v>#REF!</v>
      </c>
      <c r="BN59" s="67" t="e">
        <f>BC59-#REF!</f>
        <v>#REF!</v>
      </c>
      <c r="BO59" s="67" t="e">
        <f>BD59-#REF!</f>
        <v>#REF!</v>
      </c>
      <c r="BP59" s="67" t="e">
        <f>BE59-#REF!</f>
        <v>#REF!</v>
      </c>
      <c r="BQ59" s="67" t="e">
        <f>BF59-#REF!</f>
        <v>#REF!</v>
      </c>
      <c r="BR59" s="67">
        <f t="shared" si="29"/>
        <v>-5233.6415355120598</v>
      </c>
      <c r="BS59" s="67">
        <f t="shared" si="30"/>
        <v>1.6490555120599311</v>
      </c>
      <c r="BT59" s="67" t="e">
        <f>BI59-#REF!</f>
        <v>#REF!</v>
      </c>
      <c r="BU59" s="67" t="e">
        <f>BJ59-#REF!</f>
        <v>#REF!</v>
      </c>
      <c r="BV59" s="67" t="e">
        <f>BK59-#REF!</f>
        <v>#REF!</v>
      </c>
      <c r="BW59" s="133"/>
      <c r="BX59" s="134"/>
      <c r="BZ59" s="67">
        <v>-3540</v>
      </c>
      <c r="CA59" s="67"/>
      <c r="CB59" s="67" t="e">
        <f>ROUND(#REF!,0)</f>
        <v>#REF!</v>
      </c>
      <c r="CC59" s="67" t="e">
        <f>ROUND(#REF!,0)</f>
        <v>#REF!</v>
      </c>
      <c r="CD59" s="67" t="e">
        <f>ROUND(#REF!,0)</f>
        <v>#REF!</v>
      </c>
      <c r="CE59" s="67" t="e">
        <f>ROUND(#REF!,0)</f>
        <v>#REF!</v>
      </c>
      <c r="CF59" s="67" t="e">
        <f>ROUND(#REF!,0)</f>
        <v>#REF!</v>
      </c>
      <c r="CG59" s="67" t="e">
        <f>ROUND(#REF!,0)</f>
        <v>#REF!</v>
      </c>
      <c r="CH59" s="67">
        <f>ROUND(Y59,0)</f>
        <v>-1040</v>
      </c>
      <c r="CI59" s="67" t="e">
        <f>ROUND(#REF!,0)</f>
        <v>#REF!</v>
      </c>
      <c r="CJ59" s="67">
        <f>ROUND(Z59,0)</f>
        <v>937</v>
      </c>
      <c r="CK59" s="67" t="e">
        <f>ROUND(#REF!,0)</f>
        <v>#REF!</v>
      </c>
      <c r="CL59" s="67"/>
      <c r="CM59" s="67"/>
      <c r="CN59" s="67"/>
      <c r="CO59" s="67"/>
      <c r="CP59" s="67"/>
      <c r="CQ59" s="67"/>
      <c r="CR59" s="67">
        <v>-1040</v>
      </c>
      <c r="CS59" s="67"/>
      <c r="CT59" s="67"/>
      <c r="CU59" s="67"/>
      <c r="CV59" s="67"/>
      <c r="CY59" s="104">
        <v>1409</v>
      </c>
      <c r="CZ59" s="114">
        <v>2253</v>
      </c>
    </row>
    <row r="60" spans="4:105" ht="24" customHeight="1">
      <c r="D60" s="80">
        <v>16</v>
      </c>
      <c r="E60" s="201" t="s">
        <v>82</v>
      </c>
      <c r="F60" s="126"/>
      <c r="G60" s="126"/>
      <c r="H60" s="126"/>
      <c r="I60" s="126"/>
      <c r="J60" s="126"/>
      <c r="K60" s="126"/>
      <c r="L60" s="116"/>
      <c r="M60" s="116"/>
      <c r="N60" s="126"/>
      <c r="O60" s="116"/>
      <c r="P60" s="116"/>
      <c r="Q60" s="117"/>
      <c r="R60" s="118"/>
      <c r="S60" s="117"/>
      <c r="T60" s="117"/>
      <c r="U60" s="119"/>
      <c r="V60" s="119"/>
      <c r="W60" s="95" t="e">
        <f>#REF!+V60</f>
        <v>#REF!</v>
      </c>
      <c r="X60" s="95" t="e">
        <f>#REF!-W60</f>
        <v>#REF!</v>
      </c>
      <c r="Y60" s="120"/>
      <c r="Z60" s="116"/>
      <c r="AA60" s="126"/>
      <c r="AB60" s="126"/>
      <c r="AC60" s="117"/>
      <c r="AD60" s="117"/>
      <c r="AE60" s="117"/>
      <c r="AF60" s="117"/>
      <c r="AG60" s="117"/>
      <c r="AH60" s="61" t="e">
        <f>(O63-#REF!)/#REF!</f>
        <v>#REF!</v>
      </c>
      <c r="AI60" s="121"/>
      <c r="AJ60" s="67"/>
      <c r="AK60" s="67"/>
      <c r="AL60" s="67"/>
      <c r="AM60" s="67"/>
      <c r="AN60" s="67"/>
      <c r="AQ60" s="67"/>
      <c r="AR60" s="67"/>
      <c r="AS60" s="67"/>
      <c r="AT60" s="67"/>
      <c r="AU60" s="67"/>
      <c r="AV60" s="67"/>
      <c r="AW60" s="67"/>
      <c r="AX60" s="67">
        <f t="shared" si="24"/>
        <v>0</v>
      </c>
      <c r="AY60" s="67" t="e">
        <f>#REF!-AU60</f>
        <v>#REF!</v>
      </c>
      <c r="AZ60" s="67" t="e">
        <f>#REF!-AV60</f>
        <v>#REF!</v>
      </c>
      <c r="BA60" s="67" t="e">
        <f>AW60-#REF!</f>
        <v>#REF!</v>
      </c>
      <c r="BB60" s="98">
        <v>0</v>
      </c>
      <c r="BC60" s="98">
        <v>0</v>
      </c>
      <c r="BD60" s="98">
        <v>0</v>
      </c>
      <c r="BE60" s="98">
        <v>0</v>
      </c>
      <c r="BF60" s="98">
        <v>0</v>
      </c>
      <c r="BG60" s="98">
        <v>0</v>
      </c>
      <c r="BH60" s="98">
        <v>0</v>
      </c>
      <c r="BI60" s="98">
        <v>0</v>
      </c>
      <c r="BJ60" s="122"/>
      <c r="BK60" s="122"/>
      <c r="BL60" s="67"/>
      <c r="BM60" s="67" t="e">
        <f>BB60-#REF!</f>
        <v>#REF!</v>
      </c>
      <c r="BN60" s="67" t="e">
        <f>BC60-#REF!</f>
        <v>#REF!</v>
      </c>
      <c r="BO60" s="67" t="e">
        <f>BD60-#REF!</f>
        <v>#REF!</v>
      </c>
      <c r="BP60" s="67" t="e">
        <f>BE60-#REF!</f>
        <v>#REF!</v>
      </c>
      <c r="BQ60" s="67" t="e">
        <f>BF60-#REF!</f>
        <v>#REF!</v>
      </c>
      <c r="BR60" s="67">
        <f t="shared" si="29"/>
        <v>0</v>
      </c>
      <c r="BS60" s="67">
        <f t="shared" si="30"/>
        <v>0</v>
      </c>
      <c r="BT60" s="67" t="e">
        <f>BI60-#REF!</f>
        <v>#REF!</v>
      </c>
      <c r="BU60" s="67" t="e">
        <f>BJ60-#REF!</f>
        <v>#REF!</v>
      </c>
      <c r="BV60" s="67" t="e">
        <f>BK60-#REF!</f>
        <v>#REF!</v>
      </c>
      <c r="BW60" s="123"/>
      <c r="BX60" s="124"/>
      <c r="BZ60" s="67"/>
      <c r="CA60" s="67"/>
      <c r="CB60" s="67"/>
      <c r="CC60" s="67"/>
      <c r="CD60" s="67"/>
      <c r="CE60" s="67"/>
      <c r="CF60" s="67"/>
      <c r="CG60" s="67"/>
      <c r="CH60" s="67"/>
      <c r="CI60" s="67"/>
      <c r="CJ60" s="67"/>
      <c r="CK60" s="67"/>
      <c r="CL60" s="67"/>
      <c r="CM60" s="67"/>
      <c r="CN60" s="67"/>
      <c r="CO60" s="67"/>
      <c r="CP60" s="67"/>
      <c r="CQ60" s="67"/>
      <c r="CR60" s="67"/>
      <c r="CS60" s="67"/>
      <c r="CT60" s="67"/>
      <c r="CU60" s="67"/>
      <c r="CV60" s="67"/>
      <c r="CY60" s="126"/>
      <c r="CZ60" s="135"/>
    </row>
    <row r="61" spans="4:105" ht="24" customHeight="1">
      <c r="D61" s="80"/>
      <c r="E61" s="198" t="s">
        <v>83</v>
      </c>
      <c r="F61" s="216">
        <f t="shared" ref="F61:J61" si="33">F52</f>
        <v>201</v>
      </c>
      <c r="G61" s="216">
        <f t="shared" si="33"/>
        <v>298</v>
      </c>
      <c r="H61" s="216">
        <f t="shared" si="33"/>
        <v>-672</v>
      </c>
      <c r="I61" s="216">
        <f t="shared" si="33"/>
        <v>1610</v>
      </c>
      <c r="J61" s="216">
        <f t="shared" si="33"/>
        <v>404</v>
      </c>
      <c r="K61" s="216">
        <f t="shared" ref="K61:P61" si="34">K52</f>
        <v>-2194</v>
      </c>
      <c r="L61" s="216">
        <f t="shared" si="34"/>
        <v>448</v>
      </c>
      <c r="M61" s="216">
        <v>639</v>
      </c>
      <c r="N61" s="216">
        <v>-71</v>
      </c>
      <c r="O61" s="216">
        <f t="shared" si="34"/>
        <v>2491</v>
      </c>
      <c r="P61" s="216">
        <f t="shared" si="34"/>
        <v>956.18993</v>
      </c>
      <c r="Q61" s="106"/>
      <c r="R61" s="216">
        <f>R52</f>
        <v>1076.0586546394397</v>
      </c>
      <c r="S61" s="216">
        <f>S52</f>
        <v>1026.8182226979688</v>
      </c>
      <c r="T61" s="106"/>
      <c r="U61" s="146"/>
      <c r="V61" s="146">
        <v>252</v>
      </c>
      <c r="W61" s="95" t="e">
        <f>#REF!+V61</f>
        <v>#REF!</v>
      </c>
      <c r="X61" s="95" t="e">
        <f>#REF!-W61</f>
        <v>#REF!</v>
      </c>
      <c r="Y61" s="216">
        <f>Y52</f>
        <v>-1203</v>
      </c>
      <c r="Z61" s="216">
        <f>Z52</f>
        <v>1033</v>
      </c>
      <c r="AA61" s="216">
        <f>AA52</f>
        <v>806</v>
      </c>
      <c r="AB61" s="216">
        <f>AB52</f>
        <v>-2747</v>
      </c>
      <c r="AC61" s="106">
        <v>-2288</v>
      </c>
      <c r="AD61" s="106">
        <v>189</v>
      </c>
      <c r="AE61" s="106">
        <v>575</v>
      </c>
      <c r="AF61" s="106"/>
      <c r="AG61" s="106">
        <v>252</v>
      </c>
      <c r="AH61" s="61" t="e">
        <f>(O64-#REF!)/#REF!</f>
        <v>#REF!</v>
      </c>
      <c r="AI61" s="131">
        <v>-1321</v>
      </c>
      <c r="AJ61" s="67"/>
      <c r="AK61" s="67">
        <v>-254.98417000000001</v>
      </c>
      <c r="AL61" s="67"/>
      <c r="AM61" s="67">
        <v>-6795.5197200000002</v>
      </c>
      <c r="AN61" s="67"/>
      <c r="AO61" s="97">
        <v>-2828.4747400000001</v>
      </c>
      <c r="AP61" s="97">
        <v>-2668</v>
      </c>
      <c r="AQ61" s="67"/>
      <c r="AR61" s="67"/>
      <c r="AS61" s="67"/>
      <c r="AT61" s="67">
        <v>-6690.8644199999999</v>
      </c>
      <c r="AU61" s="67">
        <v>-1193.77395057734</v>
      </c>
      <c r="AV61" s="67"/>
      <c r="AW61" s="67"/>
      <c r="AX61" s="67">
        <f t="shared" si="24"/>
        <v>7723.8644199999999</v>
      </c>
      <c r="AY61" s="67" t="e">
        <f>#REF!-AU61</f>
        <v>#REF!</v>
      </c>
      <c r="AZ61" s="67" t="e">
        <f>#REF!-AV61</f>
        <v>#REF!</v>
      </c>
      <c r="BA61" s="67" t="e">
        <f>AW61-#REF!</f>
        <v>#REF!</v>
      </c>
      <c r="BB61" s="98">
        <v>0</v>
      </c>
      <c r="BC61" s="98">
        <v>0</v>
      </c>
      <c r="BD61" s="98">
        <v>0</v>
      </c>
      <c r="BE61" s="98">
        <v>0</v>
      </c>
      <c r="BF61" s="98">
        <v>256.29606000000001</v>
      </c>
      <c r="BG61" s="98">
        <v>-4000.5659799999999</v>
      </c>
      <c r="BH61" s="98">
        <v>-1174.0714800000001</v>
      </c>
      <c r="BI61" s="98">
        <v>-0.120000000000346</v>
      </c>
      <c r="BJ61" s="132">
        <v>3877.0524099999998</v>
      </c>
      <c r="BK61" s="132">
        <v>6653.5542999999998</v>
      </c>
      <c r="BL61" s="67"/>
      <c r="BM61" s="67" t="e">
        <f>BB61-#REF!</f>
        <v>#REF!</v>
      </c>
      <c r="BN61" s="67" t="e">
        <f>BC61-#REF!</f>
        <v>#REF!</v>
      </c>
      <c r="BO61" s="67" t="e">
        <f>BD61-#REF!</f>
        <v>#REF!</v>
      </c>
      <c r="BP61" s="67" t="e">
        <f>BE61-#REF!</f>
        <v>#REF!</v>
      </c>
      <c r="BQ61" s="67" t="e">
        <f>BF61-#REF!</f>
        <v>#REF!</v>
      </c>
      <c r="BR61" s="67">
        <f t="shared" si="29"/>
        <v>-5033.5659799999994</v>
      </c>
      <c r="BS61" s="67">
        <f t="shared" si="30"/>
        <v>28.928519999999935</v>
      </c>
      <c r="BT61" s="67" t="e">
        <f>BI61-#REF!</f>
        <v>#REF!</v>
      </c>
      <c r="BU61" s="67" t="e">
        <f>BJ61-#REF!</f>
        <v>#REF!</v>
      </c>
      <c r="BV61" s="67" t="e">
        <f>BK61-#REF!</f>
        <v>#REF!</v>
      </c>
      <c r="BW61" s="133"/>
      <c r="BX61" s="134"/>
      <c r="BZ61" s="67"/>
      <c r="CA61" s="67"/>
      <c r="CB61" s="67" t="e">
        <f>ROUND(#REF!,0)</f>
        <v>#REF!</v>
      </c>
      <c r="CC61" s="67" t="e">
        <f>ROUND(#REF!,0)</f>
        <v>#REF!</v>
      </c>
      <c r="CD61" s="67" t="e">
        <f>ROUND(#REF!,0)</f>
        <v>#REF!</v>
      </c>
      <c r="CE61" s="67" t="e">
        <f>ROUND(#REF!,0)</f>
        <v>#REF!</v>
      </c>
      <c r="CF61" s="67" t="e">
        <f>ROUND(#REF!,0)</f>
        <v>#REF!</v>
      </c>
      <c r="CG61" s="67" t="e">
        <f>ROUND(#REF!,0)</f>
        <v>#REF!</v>
      </c>
      <c r="CH61" s="67">
        <f>ROUND(Y61,0)</f>
        <v>-1203</v>
      </c>
      <c r="CI61" s="67" t="e">
        <f>ROUND(#REF!,0)</f>
        <v>#REF!</v>
      </c>
      <c r="CJ61" s="67">
        <f>ROUND(Z61,0)</f>
        <v>1033</v>
      </c>
      <c r="CK61" s="67" t="e">
        <f>ROUND(#REF!,0)</f>
        <v>#REF!</v>
      </c>
      <c r="CL61" s="67"/>
      <c r="CM61" s="67"/>
      <c r="CN61" s="67"/>
      <c r="CO61" s="67"/>
      <c r="CP61" s="67"/>
      <c r="CQ61" s="67"/>
      <c r="CR61" s="67">
        <v>-1203</v>
      </c>
      <c r="CS61" s="67"/>
      <c r="CT61" s="67"/>
      <c r="CU61" s="67"/>
      <c r="CV61" s="67"/>
      <c r="CY61" s="216"/>
      <c r="CZ61" s="217">
        <v>2043</v>
      </c>
    </row>
    <row r="62" spans="4:105" ht="24" customHeight="1">
      <c r="D62" s="80"/>
      <c r="E62" s="198" t="s">
        <v>84</v>
      </c>
      <c r="F62" s="218">
        <v>0</v>
      </c>
      <c r="G62" s="91">
        <v>0</v>
      </c>
      <c r="H62" s="169">
        <v>0</v>
      </c>
      <c r="I62" s="218">
        <v>0</v>
      </c>
      <c r="J62" s="169">
        <v>0</v>
      </c>
      <c r="K62" s="219">
        <v>0</v>
      </c>
      <c r="L62" s="220">
        <v>0</v>
      </c>
      <c r="M62" s="220">
        <v>0</v>
      </c>
      <c r="N62" s="219">
        <v>0</v>
      </c>
      <c r="O62" s="220">
        <v>0</v>
      </c>
      <c r="P62" s="220">
        <v>0</v>
      </c>
      <c r="Q62" s="208"/>
      <c r="R62" s="209">
        <v>0</v>
      </c>
      <c r="S62" s="208">
        <v>0</v>
      </c>
      <c r="T62" s="208"/>
      <c r="U62" s="210"/>
      <c r="V62" s="210"/>
      <c r="W62" s="95" t="e">
        <f>#REF!+V62</f>
        <v>#REF!</v>
      </c>
      <c r="X62" s="95" t="e">
        <f>#REF!-W62</f>
        <v>#REF!</v>
      </c>
      <c r="Y62" s="207">
        <v>0</v>
      </c>
      <c r="Z62" s="220">
        <v>0</v>
      </c>
      <c r="AA62" s="219"/>
      <c r="AB62" s="219"/>
      <c r="AC62" s="208"/>
      <c r="AD62" s="208"/>
      <c r="AE62" s="208"/>
      <c r="AF62" s="208"/>
      <c r="AG62" s="208"/>
      <c r="AH62" s="61" t="e">
        <f>(O65-#REF!)/#REF!</f>
        <v>#REF!</v>
      </c>
      <c r="AI62" s="121">
        <v>0</v>
      </c>
      <c r="AJ62" s="67"/>
      <c r="AK62" s="67">
        <v>0</v>
      </c>
      <c r="AL62" s="67"/>
      <c r="AM62" s="67">
        <v>0</v>
      </c>
      <c r="AN62" s="67"/>
      <c r="AO62" s="97">
        <v>0</v>
      </c>
      <c r="AP62" s="97">
        <v>0</v>
      </c>
      <c r="AQ62" s="67"/>
      <c r="AR62" s="67"/>
      <c r="AS62" s="67"/>
      <c r="AT62" s="67">
        <v>0</v>
      </c>
      <c r="AU62" s="67">
        <v>0</v>
      </c>
      <c r="AV62" s="67"/>
      <c r="AW62" s="67"/>
      <c r="AX62" s="67">
        <f t="shared" si="24"/>
        <v>0</v>
      </c>
      <c r="AY62" s="67" t="e">
        <f>#REF!-AU62</f>
        <v>#REF!</v>
      </c>
      <c r="AZ62" s="67" t="e">
        <f>#REF!-AV62</f>
        <v>#REF!</v>
      </c>
      <c r="BA62" s="67" t="e">
        <f>AW62-#REF!</f>
        <v>#REF!</v>
      </c>
      <c r="BB62" s="98">
        <v>0</v>
      </c>
      <c r="BC62" s="98">
        <v>0</v>
      </c>
      <c r="BD62" s="98">
        <v>0</v>
      </c>
      <c r="BE62" s="98">
        <v>0</v>
      </c>
      <c r="BF62" s="98">
        <v>0</v>
      </c>
      <c r="BG62" s="98">
        <v>0</v>
      </c>
      <c r="BH62" s="98">
        <v>0</v>
      </c>
      <c r="BI62" s="98">
        <v>0</v>
      </c>
      <c r="BJ62" s="170">
        <v>0</v>
      </c>
      <c r="BK62" s="170">
        <v>-151.70054999999999</v>
      </c>
      <c r="BL62" s="67"/>
      <c r="BM62" s="67" t="e">
        <f>BB62-#REF!</f>
        <v>#REF!</v>
      </c>
      <c r="BN62" s="67" t="e">
        <f>BC62-#REF!</f>
        <v>#REF!</v>
      </c>
      <c r="BO62" s="67" t="e">
        <f>BD62-#REF!</f>
        <v>#REF!</v>
      </c>
      <c r="BP62" s="67" t="e">
        <f>BE62-#REF!</f>
        <v>#REF!</v>
      </c>
      <c r="BQ62" s="67" t="e">
        <f>BF62-#REF!</f>
        <v>#REF!</v>
      </c>
      <c r="BR62" s="67">
        <f t="shared" si="29"/>
        <v>0</v>
      </c>
      <c r="BS62" s="67">
        <f t="shared" si="30"/>
        <v>0</v>
      </c>
      <c r="BT62" s="67" t="e">
        <f>BI62-#REF!</f>
        <v>#REF!</v>
      </c>
      <c r="BU62" s="67" t="e">
        <f>BJ62-#REF!</f>
        <v>#REF!</v>
      </c>
      <c r="BV62" s="67" t="e">
        <f>BK62-#REF!</f>
        <v>#REF!</v>
      </c>
      <c r="BW62" s="123"/>
      <c r="BX62" s="124"/>
      <c r="BZ62" s="67"/>
      <c r="CA62" s="67"/>
      <c r="CB62" s="67" t="e">
        <f>ROUND(#REF!,0)</f>
        <v>#REF!</v>
      </c>
      <c r="CC62" s="67" t="e">
        <f>ROUND(#REF!,0)</f>
        <v>#REF!</v>
      </c>
      <c r="CD62" s="67" t="e">
        <f>ROUND(#REF!,0)</f>
        <v>#REF!</v>
      </c>
      <c r="CE62" s="67" t="e">
        <f>ROUND(#REF!,0)</f>
        <v>#REF!</v>
      </c>
      <c r="CF62" s="67" t="e">
        <f>ROUND(#REF!,0)</f>
        <v>#REF!</v>
      </c>
      <c r="CG62" s="67" t="e">
        <f>ROUND(#REF!,0)</f>
        <v>#REF!</v>
      </c>
      <c r="CH62" s="67">
        <f>ROUND(Y62,0)</f>
        <v>0</v>
      </c>
      <c r="CI62" s="67" t="e">
        <f>ROUND(#REF!,0)</f>
        <v>#REF!</v>
      </c>
      <c r="CJ62" s="67">
        <f>ROUND(Z62,0)</f>
        <v>0</v>
      </c>
      <c r="CK62" s="67" t="e">
        <f>ROUND(#REF!,0)</f>
        <v>#REF!</v>
      </c>
      <c r="CL62" s="67"/>
      <c r="CM62" s="67"/>
      <c r="CN62" s="67"/>
      <c r="CO62" s="67"/>
      <c r="CP62" s="67"/>
      <c r="CQ62" s="67"/>
      <c r="CR62" s="67">
        <v>0</v>
      </c>
      <c r="CS62" s="67"/>
      <c r="CT62" s="67"/>
      <c r="CU62" s="67"/>
      <c r="CV62" s="67"/>
      <c r="CY62" s="91">
        <v>0</v>
      </c>
      <c r="CZ62" s="221">
        <v>0</v>
      </c>
    </row>
    <row r="63" spans="4:105" ht="5.0999999999999996" customHeight="1">
      <c r="D63" s="80"/>
      <c r="E63" s="90"/>
      <c r="F63" s="116"/>
      <c r="G63" s="222"/>
      <c r="H63" s="223"/>
      <c r="I63" s="116"/>
      <c r="J63" s="223"/>
      <c r="K63" s="223"/>
      <c r="L63" s="224"/>
      <c r="M63" s="224"/>
      <c r="N63" s="223"/>
      <c r="O63" s="224"/>
      <c r="P63" s="224"/>
      <c r="Q63" s="225"/>
      <c r="R63" s="226"/>
      <c r="S63" s="225"/>
      <c r="T63" s="225"/>
      <c r="U63" s="227"/>
      <c r="V63" s="227"/>
      <c r="W63" s="95" t="e">
        <f>#REF!+V63</f>
        <v>#REF!</v>
      </c>
      <c r="X63" s="95" t="e">
        <f>#REF!-W63</f>
        <v>#REF!</v>
      </c>
      <c r="Y63" s="228"/>
      <c r="Z63" s="224"/>
      <c r="AA63" s="223"/>
      <c r="AB63" s="223"/>
      <c r="AC63" s="225"/>
      <c r="AD63" s="225"/>
      <c r="AE63" s="225"/>
      <c r="AF63" s="225"/>
      <c r="AG63" s="225"/>
      <c r="AH63" s="61" t="e">
        <f>(O66-#REF!)/#REF!</f>
        <v>#REF!</v>
      </c>
      <c r="AI63" s="121"/>
      <c r="AJ63" s="67"/>
      <c r="AK63" s="67"/>
      <c r="AL63" s="67"/>
      <c r="AM63" s="67"/>
      <c r="AN63" s="67"/>
      <c r="AQ63" s="67"/>
      <c r="AR63" s="67"/>
      <c r="AS63" s="67"/>
      <c r="AT63" s="67"/>
      <c r="AU63" s="67"/>
      <c r="AV63" s="67"/>
      <c r="AW63" s="67"/>
      <c r="AX63" s="67">
        <f t="shared" si="24"/>
        <v>0</v>
      </c>
      <c r="AY63" s="67" t="e">
        <f>#REF!-AU63</f>
        <v>#REF!</v>
      </c>
      <c r="AZ63" s="67" t="e">
        <f>#REF!-AV63</f>
        <v>#REF!</v>
      </c>
      <c r="BA63" s="67" t="e">
        <f>AW63-#REF!</f>
        <v>#REF!</v>
      </c>
      <c r="BB63" s="98"/>
      <c r="BC63" s="98"/>
      <c r="BD63" s="98"/>
      <c r="BE63" s="98"/>
      <c r="BF63" s="98"/>
      <c r="BG63" s="98"/>
      <c r="BH63" s="98"/>
      <c r="BI63" s="98"/>
      <c r="BJ63" s="122"/>
      <c r="BK63" s="122"/>
      <c r="BL63" s="67"/>
      <c r="BM63" s="67"/>
      <c r="BN63" s="67"/>
      <c r="BO63" s="67"/>
      <c r="BP63" s="67"/>
      <c r="BQ63" s="67"/>
      <c r="BR63" s="67"/>
      <c r="BS63" s="67"/>
      <c r="BT63" s="67"/>
      <c r="BU63" s="67"/>
      <c r="BV63" s="67"/>
      <c r="BW63" s="123"/>
      <c r="BX63" s="124"/>
      <c r="BZ63" s="67"/>
      <c r="CA63" s="67"/>
      <c r="CB63" s="67"/>
      <c r="CC63" s="67"/>
      <c r="CD63" s="67"/>
      <c r="CE63" s="67"/>
      <c r="CF63" s="67"/>
      <c r="CG63" s="67"/>
      <c r="CH63" s="67"/>
      <c r="CI63" s="67"/>
      <c r="CJ63" s="67"/>
      <c r="CK63" s="67"/>
      <c r="CL63" s="67"/>
      <c r="CM63" s="67"/>
      <c r="CN63" s="67"/>
      <c r="CO63" s="67"/>
      <c r="CP63" s="67"/>
      <c r="CQ63" s="67"/>
      <c r="CR63" s="67"/>
      <c r="CS63" s="67"/>
      <c r="CT63" s="67"/>
      <c r="CU63" s="67"/>
      <c r="CV63" s="67"/>
      <c r="CY63" s="222"/>
      <c r="CZ63" s="125"/>
    </row>
    <row r="64" spans="4:105" ht="21" customHeight="1">
      <c r="D64" s="80">
        <v>17</v>
      </c>
      <c r="E64" s="81" t="s">
        <v>85</v>
      </c>
      <c r="F64" s="126"/>
      <c r="G64" s="229"/>
      <c r="H64" s="229"/>
      <c r="I64" s="126"/>
      <c r="J64" s="229"/>
      <c r="K64" s="229"/>
      <c r="L64" s="230"/>
      <c r="M64" s="230"/>
      <c r="N64" s="229"/>
      <c r="O64" s="230"/>
      <c r="P64" s="230"/>
      <c r="Q64" s="225"/>
      <c r="R64" s="226"/>
      <c r="S64" s="225"/>
      <c r="T64" s="225"/>
      <c r="U64" s="227"/>
      <c r="V64" s="227"/>
      <c r="W64" s="95" t="e">
        <f>#REF!+V64</f>
        <v>#REF!</v>
      </c>
      <c r="X64" s="95" t="e">
        <f>#REF!-W64</f>
        <v>#REF!</v>
      </c>
      <c r="Y64" s="231"/>
      <c r="Z64" s="230"/>
      <c r="AA64" s="229"/>
      <c r="AB64" s="229"/>
      <c r="AC64" s="225"/>
      <c r="AD64" s="225"/>
      <c r="AE64" s="225"/>
      <c r="AF64" s="225"/>
      <c r="AG64" s="225"/>
      <c r="AH64" s="61" t="e">
        <f>(O67-#REF!)/#REF!</f>
        <v>#REF!</v>
      </c>
      <c r="AI64" s="121"/>
      <c r="AJ64" s="67"/>
      <c r="AK64" s="67"/>
      <c r="AL64" s="67"/>
      <c r="AM64" s="67"/>
      <c r="AN64" s="67"/>
      <c r="AQ64" s="67"/>
      <c r="AR64" s="67"/>
      <c r="AS64" s="67"/>
      <c r="AT64" s="67"/>
      <c r="AU64" s="67"/>
      <c r="AV64" s="67"/>
      <c r="AW64" s="67"/>
      <c r="AX64" s="67">
        <f t="shared" si="24"/>
        <v>0</v>
      </c>
      <c r="AY64" s="67" t="e">
        <f>#REF!-AU64</f>
        <v>#REF!</v>
      </c>
      <c r="AZ64" s="67" t="e">
        <f>#REF!-AV64</f>
        <v>#REF!</v>
      </c>
      <c r="BA64" s="67" t="e">
        <f>AW64-#REF!</f>
        <v>#REF!</v>
      </c>
      <c r="BB64" s="98">
        <v>0</v>
      </c>
      <c r="BC64" s="98">
        <v>0</v>
      </c>
      <c r="BD64" s="98">
        <v>0</v>
      </c>
      <c r="BE64" s="98">
        <v>0</v>
      </c>
      <c r="BF64" s="98">
        <v>0</v>
      </c>
      <c r="BG64" s="98">
        <v>0</v>
      </c>
      <c r="BH64" s="98">
        <v>0</v>
      </c>
      <c r="BI64" s="98">
        <v>0</v>
      </c>
      <c r="BJ64" s="122"/>
      <c r="BK64" s="122"/>
      <c r="BL64" s="67"/>
      <c r="BM64" s="67" t="e">
        <f>BB64-#REF!</f>
        <v>#REF!</v>
      </c>
      <c r="BN64" s="67" t="e">
        <f>BC64-#REF!</f>
        <v>#REF!</v>
      </c>
      <c r="BO64" s="67" t="e">
        <f>BD64-#REF!</f>
        <v>#REF!</v>
      </c>
      <c r="BP64" s="67" t="e">
        <f>BE64-#REF!</f>
        <v>#REF!</v>
      </c>
      <c r="BQ64" s="67" t="e">
        <f>BF64-#REF!</f>
        <v>#REF!</v>
      </c>
      <c r="BR64" s="67">
        <f>BG64-Z64</f>
        <v>0</v>
      </c>
      <c r="BS64" s="67">
        <f>BH64-Y64</f>
        <v>0</v>
      </c>
      <c r="BT64" s="67" t="e">
        <f>BI64-#REF!</f>
        <v>#REF!</v>
      </c>
      <c r="BU64" s="67" t="e">
        <f>BJ64-#REF!</f>
        <v>#REF!</v>
      </c>
      <c r="BV64" s="67" t="e">
        <f>BK64-#REF!</f>
        <v>#REF!</v>
      </c>
      <c r="BW64" s="123"/>
      <c r="BX64" s="124"/>
      <c r="BZ64" s="67"/>
      <c r="CA64" s="67"/>
      <c r="CB64" s="67"/>
      <c r="CC64" s="67"/>
      <c r="CD64" s="67"/>
      <c r="CE64" s="67"/>
      <c r="CF64" s="67"/>
      <c r="CG64" s="67"/>
      <c r="CH64" s="67"/>
      <c r="CI64" s="67"/>
      <c r="CJ64" s="67"/>
      <c r="CK64" s="67"/>
      <c r="CL64" s="67"/>
      <c r="CM64" s="67"/>
      <c r="CN64" s="67"/>
      <c r="CO64" s="67"/>
      <c r="CP64" s="67"/>
      <c r="CQ64" s="67"/>
      <c r="CR64" s="67"/>
      <c r="CS64" s="67"/>
      <c r="CT64" s="67"/>
      <c r="CU64" s="67"/>
      <c r="CV64" s="67"/>
      <c r="CY64" s="229"/>
      <c r="CZ64" s="135"/>
    </row>
    <row r="65" spans="4:104" ht="21" customHeight="1">
      <c r="D65" s="80"/>
      <c r="E65" s="90" t="s">
        <v>83</v>
      </c>
      <c r="F65" s="216">
        <f t="array" ref="F65">SUM(ROUND(F55:F58,0))</f>
        <v>-93</v>
      </c>
      <c r="G65" s="216">
        <v>0</v>
      </c>
      <c r="H65" s="216">
        <f t="array" ref="H65">SUM(ROUND(H55:H58,0))</f>
        <v>-25</v>
      </c>
      <c r="I65" s="216">
        <f t="array" ref="I65">SUM(ROUND(I55:I58,0))</f>
        <v>-93</v>
      </c>
      <c r="J65" s="216">
        <f t="array" ref="J65">SUM(ROUND(J55:J58,0))</f>
        <v>-25</v>
      </c>
      <c r="K65" s="216">
        <f t="array" ref="K65">SUM(ROUND(K55:K58,0))</f>
        <v>198</v>
      </c>
      <c r="L65" s="216">
        <f t="array" ref="L65">SUM(ROUND(L55:L58,0))</f>
        <v>33</v>
      </c>
      <c r="M65" s="216">
        <v>55</v>
      </c>
      <c r="N65" s="216">
        <v>-82</v>
      </c>
      <c r="O65" s="216">
        <f t="array" ref="O65">SUM(ROUND(O55:O58,0))</f>
        <v>243</v>
      </c>
      <c r="P65" s="216">
        <f t="array" ref="P65">SUM(ROUND(P55:P58,0))</f>
        <v>-25</v>
      </c>
      <c r="Q65" s="106"/>
      <c r="R65" s="232">
        <v>0</v>
      </c>
      <c r="S65" s="106">
        <v>57</v>
      </c>
      <c r="T65" s="106"/>
      <c r="U65" s="146"/>
      <c r="V65" s="146">
        <v>-1</v>
      </c>
      <c r="W65" s="95" t="e">
        <f>#REF!+V65</f>
        <v>#REF!</v>
      </c>
      <c r="X65" s="95" t="e">
        <f>#REF!-W65</f>
        <v>#REF!</v>
      </c>
      <c r="Y65" s="216">
        <f t="array" ref="Y65">SUM(ROUND(Y55:Y58,0))</f>
        <v>163</v>
      </c>
      <c r="Z65" s="216">
        <f t="array" ref="Z65">SUM(ROUND(Z55:Z58,0))</f>
        <v>-96</v>
      </c>
      <c r="AA65" s="216">
        <f t="array" ref="AA65">SUM(ROUND(AA55:AA58,0))</f>
        <v>0</v>
      </c>
      <c r="AB65" s="216">
        <f t="array" ref="AB65">SUM(ROUND(AB55:AB58,0))</f>
        <v>0</v>
      </c>
      <c r="AC65" s="106">
        <v>53</v>
      </c>
      <c r="AD65" s="106">
        <v>-1</v>
      </c>
      <c r="AE65" s="106">
        <v>8</v>
      </c>
      <c r="AF65" s="106"/>
      <c r="AG65" s="106">
        <v>-1</v>
      </c>
      <c r="AH65" s="61" t="e">
        <f>(O68-#REF!)/#REF!</f>
        <v>#REF!</v>
      </c>
      <c r="AI65" s="106">
        <v>444</v>
      </c>
      <c r="AJ65" s="67"/>
      <c r="AK65" s="67">
        <v>72.097059999999999</v>
      </c>
      <c r="AL65" s="67"/>
      <c r="AM65" s="67">
        <v>36.564129999999999</v>
      </c>
      <c r="AN65" s="67"/>
      <c r="AO65" s="97">
        <v>3.3257500000000002</v>
      </c>
      <c r="AP65" s="97">
        <v>28.585360000000001</v>
      </c>
      <c r="AQ65" s="67"/>
      <c r="AR65" s="67"/>
      <c r="AS65" s="67"/>
      <c r="AT65" s="67">
        <v>36.564129999999999</v>
      </c>
      <c r="AU65" s="67">
        <v>4.6530199999999997</v>
      </c>
      <c r="AV65" s="67"/>
      <c r="AW65" s="67"/>
      <c r="AX65" s="67">
        <f t="shared" si="24"/>
        <v>-132.56413000000001</v>
      </c>
      <c r="AY65" s="67" t="e">
        <f>#REF!-AU65</f>
        <v>#REF!</v>
      </c>
      <c r="AZ65" s="67" t="e">
        <f>#REF!-AV65</f>
        <v>#REF!</v>
      </c>
      <c r="BA65" s="67" t="e">
        <f>AW65-#REF!</f>
        <v>#REF!</v>
      </c>
      <c r="BB65" s="98">
        <v>0</v>
      </c>
      <c r="BC65" s="98">
        <v>0</v>
      </c>
      <c r="BD65" s="98">
        <v>0</v>
      </c>
      <c r="BE65" s="98">
        <v>0</v>
      </c>
      <c r="BF65" s="98">
        <v>99.064490000000006</v>
      </c>
      <c r="BG65" s="98">
        <v>-295.92555551206601</v>
      </c>
      <c r="BH65" s="98">
        <v>135.42053551206601</v>
      </c>
      <c r="BI65" s="98">
        <v>0</v>
      </c>
      <c r="BJ65" s="132">
        <v>328.50823000000003</v>
      </c>
      <c r="BK65" s="132">
        <v>187.82394950012201</v>
      </c>
      <c r="BL65" s="67"/>
      <c r="BM65" s="67" t="e">
        <f>BB65-#REF!</f>
        <v>#REF!</v>
      </c>
      <c r="BN65" s="67" t="e">
        <f>BC65-#REF!</f>
        <v>#REF!</v>
      </c>
      <c r="BO65" s="67" t="e">
        <f>BD65-#REF!</f>
        <v>#REF!</v>
      </c>
      <c r="BP65" s="67" t="e">
        <f>BE65-#REF!</f>
        <v>#REF!</v>
      </c>
      <c r="BQ65" s="67" t="e">
        <f>BF65-#REF!</f>
        <v>#REF!</v>
      </c>
      <c r="BR65" s="67">
        <f>BG65-Z65</f>
        <v>-199.92555551206601</v>
      </c>
      <c r="BS65" s="67">
        <f>BH65-Y65</f>
        <v>-27.57946448793399</v>
      </c>
      <c r="BT65" s="67" t="e">
        <f>BI65-#REF!</f>
        <v>#REF!</v>
      </c>
      <c r="BU65" s="67" t="e">
        <f>BJ65-#REF!</f>
        <v>#REF!</v>
      </c>
      <c r="BV65" s="67" t="e">
        <f>BK65-#REF!</f>
        <v>#REF!</v>
      </c>
      <c r="BW65" s="133"/>
      <c r="BX65" s="134"/>
      <c r="BZ65" s="67"/>
      <c r="CA65" s="67"/>
      <c r="CB65" s="67" t="e">
        <f>ROUND(#REF!,0)</f>
        <v>#REF!</v>
      </c>
      <c r="CC65" s="67" t="e">
        <f>ROUND(#REF!,0)</f>
        <v>#REF!</v>
      </c>
      <c r="CD65" s="67" t="e">
        <f>ROUND(#REF!,0)</f>
        <v>#REF!</v>
      </c>
      <c r="CE65" s="67" t="e">
        <f>ROUND(#REF!,0)</f>
        <v>#REF!</v>
      </c>
      <c r="CF65" s="67" t="e">
        <f>ROUND(#REF!,0)</f>
        <v>#REF!</v>
      </c>
      <c r="CG65" s="67" t="e">
        <f>ROUND(#REF!,0)</f>
        <v>#REF!</v>
      </c>
      <c r="CH65" s="67">
        <f>ROUND(Y65,0)</f>
        <v>163</v>
      </c>
      <c r="CI65" s="67" t="e">
        <f>ROUND(#REF!,0)</f>
        <v>#REF!</v>
      </c>
      <c r="CJ65" s="67">
        <f>ROUND(Z65,0)</f>
        <v>-96</v>
      </c>
      <c r="CK65" s="67" t="e">
        <f>ROUND(#REF!,0)</f>
        <v>#REF!</v>
      </c>
      <c r="CL65" s="67"/>
      <c r="CM65" s="67"/>
      <c r="CN65" s="67"/>
      <c r="CO65" s="67"/>
      <c r="CP65" s="67"/>
      <c r="CQ65" s="67"/>
      <c r="CR65" s="67">
        <v>163</v>
      </c>
      <c r="CS65" s="67"/>
      <c r="CT65" s="67"/>
      <c r="CU65" s="67"/>
      <c r="CV65" s="67"/>
      <c r="CY65" s="216"/>
      <c r="CZ65" s="217">
        <v>210</v>
      </c>
    </row>
    <row r="66" spans="4:104" ht="18.75" customHeight="1">
      <c r="D66" s="80"/>
      <c r="E66" s="90" t="s">
        <v>84</v>
      </c>
      <c r="F66" s="147">
        <v>0</v>
      </c>
      <c r="G66" s="147">
        <v>0</v>
      </c>
      <c r="H66" s="147">
        <v>0</v>
      </c>
      <c r="I66" s="147">
        <v>0</v>
      </c>
      <c r="J66" s="147">
        <v>0</v>
      </c>
      <c r="K66" s="219">
        <v>0</v>
      </c>
      <c r="L66" s="147">
        <v>0</v>
      </c>
      <c r="M66" s="147">
        <v>0</v>
      </c>
      <c r="N66" s="147">
        <v>0</v>
      </c>
      <c r="O66" s="147">
        <v>0</v>
      </c>
      <c r="P66" s="147">
        <v>0</v>
      </c>
      <c r="Q66" s="225"/>
      <c r="R66" s="226">
        <v>0</v>
      </c>
      <c r="S66" s="225">
        <v>0</v>
      </c>
      <c r="T66" s="225"/>
      <c r="U66" s="227"/>
      <c r="V66" s="227"/>
      <c r="W66" s="95" t="e">
        <f>#REF!+V66</f>
        <v>#REF!</v>
      </c>
      <c r="X66" s="95" t="e">
        <f>#REF!-W66</f>
        <v>#REF!</v>
      </c>
      <c r="Y66" s="233">
        <v>0</v>
      </c>
      <c r="Z66" s="220">
        <v>0</v>
      </c>
      <c r="AA66" s="219">
        <v>0</v>
      </c>
      <c r="AB66" s="219"/>
      <c r="AC66" s="225"/>
      <c r="AD66" s="225"/>
      <c r="AE66" s="225"/>
      <c r="AF66" s="225"/>
      <c r="AG66" s="225"/>
      <c r="AH66" s="61" t="e">
        <f>(O69-#REF!)/#REF!</f>
        <v>#REF!</v>
      </c>
      <c r="AI66" s="121">
        <v>0</v>
      </c>
      <c r="AJ66" s="67"/>
      <c r="AK66" s="67">
        <v>0</v>
      </c>
      <c r="AL66" s="67"/>
      <c r="AM66" s="67">
        <v>0</v>
      </c>
      <c r="AN66" s="67"/>
      <c r="AO66" s="97">
        <v>0</v>
      </c>
      <c r="AP66" s="97">
        <v>0</v>
      </c>
      <c r="AQ66" s="67"/>
      <c r="AR66" s="67"/>
      <c r="AS66" s="67"/>
      <c r="AT66" s="67">
        <v>0</v>
      </c>
      <c r="AU66" s="67">
        <v>0</v>
      </c>
      <c r="AV66" s="67"/>
      <c r="AW66" s="67"/>
      <c r="AX66" s="67">
        <f t="shared" si="24"/>
        <v>0</v>
      </c>
      <c r="AY66" s="67" t="e">
        <f>#REF!-AU66</f>
        <v>#REF!</v>
      </c>
      <c r="AZ66" s="67" t="e">
        <f>#REF!-AV66</f>
        <v>#REF!</v>
      </c>
      <c r="BA66" s="67" t="e">
        <f>AW66-#REF!</f>
        <v>#REF!</v>
      </c>
      <c r="BB66" s="98">
        <v>0</v>
      </c>
      <c r="BC66" s="98">
        <v>0</v>
      </c>
      <c r="BD66" s="98">
        <v>0</v>
      </c>
      <c r="BE66" s="98">
        <v>0</v>
      </c>
      <c r="BF66" s="98">
        <v>0</v>
      </c>
      <c r="BG66" s="98">
        <v>0</v>
      </c>
      <c r="BH66" s="98">
        <v>0</v>
      </c>
      <c r="BI66" s="98">
        <v>0</v>
      </c>
      <c r="BJ66" s="170">
        <v>0</v>
      </c>
      <c r="BK66" s="122">
        <v>0</v>
      </c>
      <c r="BL66" s="67"/>
      <c r="BM66" s="67" t="e">
        <f>BB66-#REF!</f>
        <v>#REF!</v>
      </c>
      <c r="BN66" s="67" t="e">
        <f>BC66-#REF!</f>
        <v>#REF!</v>
      </c>
      <c r="BO66" s="67" t="e">
        <f>BD66-#REF!</f>
        <v>#REF!</v>
      </c>
      <c r="BP66" s="67" t="e">
        <f>BE66-#REF!</f>
        <v>#REF!</v>
      </c>
      <c r="BQ66" s="67" t="e">
        <f>BF66-#REF!</f>
        <v>#REF!</v>
      </c>
      <c r="BR66" s="67">
        <f>BG66-Z66</f>
        <v>0</v>
      </c>
      <c r="BS66" s="67">
        <f>BH66-Y66</f>
        <v>0</v>
      </c>
      <c r="BT66" s="67" t="e">
        <f>BI66-#REF!</f>
        <v>#REF!</v>
      </c>
      <c r="BU66" s="67" t="e">
        <f>BJ66-#REF!</f>
        <v>#REF!</v>
      </c>
      <c r="BV66" s="67" t="e">
        <f>BK66-#REF!</f>
        <v>#REF!</v>
      </c>
      <c r="BW66" s="123"/>
      <c r="BX66" s="124"/>
      <c r="BZ66" s="67"/>
      <c r="CA66" s="67"/>
      <c r="CB66" s="67" t="e">
        <f>ROUND(#REF!,0)</f>
        <v>#REF!</v>
      </c>
      <c r="CC66" s="67" t="e">
        <f>ROUND(#REF!,0)</f>
        <v>#REF!</v>
      </c>
      <c r="CD66" s="67" t="e">
        <f>ROUND(#REF!,0)</f>
        <v>#REF!</v>
      </c>
      <c r="CE66" s="67" t="e">
        <f>ROUND(#REF!,0)</f>
        <v>#REF!</v>
      </c>
      <c r="CF66" s="67" t="e">
        <f>ROUND(#REF!,0)</f>
        <v>#REF!</v>
      </c>
      <c r="CG66" s="67" t="e">
        <f>ROUND(#REF!,0)</f>
        <v>#REF!</v>
      </c>
      <c r="CH66" s="67">
        <f>ROUND(Y66,0)</f>
        <v>0</v>
      </c>
      <c r="CI66" s="67" t="e">
        <f>ROUND(#REF!,0)</f>
        <v>#REF!</v>
      </c>
      <c r="CJ66" s="67">
        <f>ROUND(Z66,0)</f>
        <v>0</v>
      </c>
      <c r="CK66" s="67" t="e">
        <f>ROUND(#REF!,0)</f>
        <v>#REF!</v>
      </c>
      <c r="CL66" s="67"/>
      <c r="CM66" s="67"/>
      <c r="CN66" s="67"/>
      <c r="CO66" s="67"/>
      <c r="CP66" s="67"/>
      <c r="CQ66" s="67"/>
      <c r="CR66" s="67">
        <v>0</v>
      </c>
      <c r="CS66" s="67"/>
      <c r="CT66" s="67"/>
      <c r="CU66" s="67"/>
      <c r="CV66" s="67"/>
      <c r="CY66" s="147">
        <v>0</v>
      </c>
      <c r="CZ66" s="153">
        <v>0</v>
      </c>
    </row>
    <row r="67" spans="4:104" ht="4.5" hidden="1" customHeight="1">
      <c r="D67" s="80"/>
      <c r="E67" s="90"/>
      <c r="F67" s="116"/>
      <c r="G67" s="223"/>
      <c r="H67" s="223"/>
      <c r="I67" s="116"/>
      <c r="J67" s="223"/>
      <c r="K67" s="223"/>
      <c r="L67" s="230"/>
      <c r="M67" s="230"/>
      <c r="N67" s="223"/>
      <c r="O67" s="230"/>
      <c r="P67" s="230"/>
      <c r="Q67" s="225"/>
      <c r="R67" s="226"/>
      <c r="S67" s="225"/>
      <c r="T67" s="225"/>
      <c r="U67" s="227"/>
      <c r="V67" s="227"/>
      <c r="W67" s="95" t="e">
        <f>#REF!+V67</f>
        <v>#REF!</v>
      </c>
      <c r="X67" s="95" t="e">
        <f>#REF!-W67</f>
        <v>#REF!</v>
      </c>
      <c r="Y67" s="231"/>
      <c r="Z67" s="230"/>
      <c r="AA67" s="223"/>
      <c r="AB67" s="223"/>
      <c r="AC67" s="225"/>
      <c r="AD67" s="225"/>
      <c r="AE67" s="225"/>
      <c r="AF67" s="225"/>
      <c r="AG67" s="225"/>
      <c r="AH67" s="61" t="e">
        <f>(O70-#REF!)/#REF!</f>
        <v>#REF!</v>
      </c>
      <c r="AI67" s="121"/>
      <c r="AJ67" s="67"/>
      <c r="AK67" s="67"/>
      <c r="AL67" s="67"/>
      <c r="AM67" s="67"/>
      <c r="AN67" s="67"/>
      <c r="AQ67" s="67"/>
      <c r="AR67" s="67"/>
      <c r="AS67" s="67"/>
      <c r="AT67" s="67"/>
      <c r="AU67" s="67"/>
      <c r="AV67" s="67"/>
      <c r="AW67" s="67"/>
      <c r="AX67" s="67">
        <f t="shared" si="24"/>
        <v>0</v>
      </c>
      <c r="AY67" s="67" t="e">
        <f>#REF!-AU67</f>
        <v>#REF!</v>
      </c>
      <c r="AZ67" s="67" t="e">
        <f>#REF!-AV67</f>
        <v>#REF!</v>
      </c>
      <c r="BA67" s="67" t="e">
        <f>AW67-#REF!</f>
        <v>#REF!</v>
      </c>
      <c r="BB67" s="98"/>
      <c r="BC67" s="98"/>
      <c r="BD67" s="98"/>
      <c r="BE67" s="98"/>
      <c r="BF67" s="98"/>
      <c r="BG67" s="98"/>
      <c r="BH67" s="98"/>
      <c r="BI67" s="98"/>
      <c r="BJ67" s="122"/>
      <c r="BK67" s="234"/>
      <c r="BL67" s="67"/>
      <c r="BM67" s="67"/>
      <c r="BN67" s="67"/>
      <c r="BO67" s="67"/>
      <c r="BP67" s="67"/>
      <c r="BQ67" s="67"/>
      <c r="BR67" s="67"/>
      <c r="BS67" s="67"/>
      <c r="BT67" s="67"/>
      <c r="BU67" s="67"/>
      <c r="BV67" s="67"/>
      <c r="BW67" s="123"/>
      <c r="BX67" s="124"/>
      <c r="BZ67" s="67"/>
      <c r="CA67" s="67"/>
      <c r="CB67" s="67"/>
      <c r="CC67" s="67"/>
      <c r="CD67" s="67"/>
      <c r="CE67" s="67"/>
      <c r="CF67" s="67"/>
      <c r="CG67" s="67"/>
      <c r="CH67" s="67"/>
      <c r="CI67" s="67"/>
      <c r="CJ67" s="67"/>
      <c r="CK67" s="67"/>
      <c r="CL67" s="67"/>
      <c r="CM67" s="67"/>
      <c r="CN67" s="67"/>
      <c r="CO67" s="67"/>
      <c r="CP67" s="67"/>
      <c r="CQ67" s="67"/>
      <c r="CR67" s="67"/>
      <c r="CS67" s="67"/>
      <c r="CT67" s="67"/>
      <c r="CU67" s="67"/>
      <c r="CV67" s="67"/>
      <c r="CY67" s="223"/>
      <c r="CZ67" s="125"/>
    </row>
    <row r="68" spans="4:104" ht="26.25" customHeight="1">
      <c r="D68" s="80">
        <v>18</v>
      </c>
      <c r="E68" s="81" t="s">
        <v>86</v>
      </c>
      <c r="F68" s="126"/>
      <c r="G68" s="235"/>
      <c r="H68" s="235"/>
      <c r="I68" s="126"/>
      <c r="J68" s="229"/>
      <c r="K68" s="229"/>
      <c r="L68" s="230"/>
      <c r="M68" s="230"/>
      <c r="N68" s="229"/>
      <c r="O68" s="230"/>
      <c r="P68" s="230"/>
      <c r="Q68" s="225"/>
      <c r="R68" s="226"/>
      <c r="S68" s="225"/>
      <c r="T68" s="225"/>
      <c r="U68" s="227"/>
      <c r="V68" s="227"/>
      <c r="W68" s="95" t="e">
        <f>#REF!+V68</f>
        <v>#REF!</v>
      </c>
      <c r="X68" s="95" t="e">
        <f>#REF!-W68</f>
        <v>#REF!</v>
      </c>
      <c r="Y68" s="231"/>
      <c r="Z68" s="230"/>
      <c r="AA68" s="229"/>
      <c r="AB68" s="229"/>
      <c r="AC68" s="225"/>
      <c r="AD68" s="225"/>
      <c r="AE68" s="225"/>
      <c r="AF68" s="225"/>
      <c r="AG68" s="225"/>
      <c r="AH68" s="61" t="e">
        <f>(O71-#REF!)/#REF!</f>
        <v>#REF!</v>
      </c>
      <c r="AI68" s="121"/>
      <c r="AJ68" s="67"/>
      <c r="AK68" s="67"/>
      <c r="AL68" s="67"/>
      <c r="AM68" s="67"/>
      <c r="AN68" s="67"/>
      <c r="AQ68" s="67"/>
      <c r="AR68" s="67"/>
      <c r="AS68" s="67"/>
      <c r="AT68" s="67"/>
      <c r="AU68" s="67"/>
      <c r="AV68" s="67"/>
      <c r="AW68" s="67"/>
      <c r="AX68" s="67">
        <f t="shared" si="24"/>
        <v>0</v>
      </c>
      <c r="AY68" s="67" t="e">
        <f>#REF!-AU68</f>
        <v>#REF!</v>
      </c>
      <c r="AZ68" s="67" t="e">
        <f>#REF!-AV68</f>
        <v>#REF!</v>
      </c>
      <c r="BA68" s="67" t="e">
        <f>AW68-#REF!</f>
        <v>#REF!</v>
      </c>
      <c r="BB68" s="98">
        <v>0</v>
      </c>
      <c r="BC68" s="98">
        <v>0</v>
      </c>
      <c r="BD68" s="98">
        <v>0</v>
      </c>
      <c r="BE68" s="98">
        <v>0</v>
      </c>
      <c r="BF68" s="98">
        <v>0</v>
      </c>
      <c r="BG68" s="98">
        <v>0</v>
      </c>
      <c r="BH68" s="98">
        <v>0</v>
      </c>
      <c r="BI68" s="98">
        <v>0</v>
      </c>
      <c r="BJ68" s="122"/>
      <c r="BK68" s="122"/>
      <c r="BL68" s="67"/>
      <c r="BM68" s="67" t="e">
        <f>BB68-#REF!</f>
        <v>#REF!</v>
      </c>
      <c r="BN68" s="67" t="e">
        <f>BC68-#REF!</f>
        <v>#REF!</v>
      </c>
      <c r="BO68" s="67" t="e">
        <f>BD68-#REF!</f>
        <v>#REF!</v>
      </c>
      <c r="BP68" s="67" t="e">
        <f>BE68-#REF!</f>
        <v>#REF!</v>
      </c>
      <c r="BQ68" s="67" t="e">
        <f>BF68-#REF!</f>
        <v>#REF!</v>
      </c>
      <c r="BR68" s="67">
        <f>BG68-Z68</f>
        <v>0</v>
      </c>
      <c r="BS68" s="67">
        <f>BH68-Y68</f>
        <v>0</v>
      </c>
      <c r="BT68" s="67" t="e">
        <f>BI68-#REF!</f>
        <v>#REF!</v>
      </c>
      <c r="BU68" s="67" t="e">
        <f>BJ68-#REF!</f>
        <v>#REF!</v>
      </c>
      <c r="BV68" s="67" t="e">
        <f>BK68-#REF!</f>
        <v>#REF!</v>
      </c>
      <c r="BW68" s="123"/>
      <c r="BX68" s="124"/>
      <c r="BZ68" s="67"/>
      <c r="CA68" s="67"/>
      <c r="CB68" s="67"/>
      <c r="CC68" s="67"/>
      <c r="CD68" s="67"/>
      <c r="CE68" s="67"/>
      <c r="CF68" s="67"/>
      <c r="CG68" s="67"/>
      <c r="CH68" s="67"/>
      <c r="CI68" s="67"/>
      <c r="CJ68" s="67"/>
      <c r="CK68" s="67"/>
      <c r="CL68" s="67"/>
      <c r="CM68" s="67"/>
      <c r="CN68" s="67"/>
      <c r="CO68" s="67"/>
      <c r="CP68" s="67"/>
      <c r="CQ68" s="67"/>
      <c r="CR68" s="67"/>
      <c r="CS68" s="67"/>
      <c r="CT68" s="67"/>
      <c r="CU68" s="67"/>
      <c r="CV68" s="67"/>
      <c r="CY68" s="235"/>
      <c r="CZ68" s="135"/>
    </row>
    <row r="69" spans="4:104" ht="22.5" customHeight="1">
      <c r="D69" s="80"/>
      <c r="E69" s="90" t="s">
        <v>83</v>
      </c>
      <c r="F69" s="236">
        <f t="shared" ref="F69:J69" si="35">F59</f>
        <v>108</v>
      </c>
      <c r="G69" s="236">
        <f t="shared" si="35"/>
        <v>298</v>
      </c>
      <c r="H69" s="236">
        <f t="shared" si="35"/>
        <v>-697</v>
      </c>
      <c r="I69" s="236">
        <f t="shared" si="35"/>
        <v>1517</v>
      </c>
      <c r="J69" s="236">
        <f t="shared" si="35"/>
        <v>379.3977602384</v>
      </c>
      <c r="K69" s="236">
        <f t="shared" ref="K69:O69" si="36">K59</f>
        <v>-1995.66068</v>
      </c>
      <c r="L69" s="236">
        <f t="shared" si="36"/>
        <v>481</v>
      </c>
      <c r="M69" s="236">
        <v>694</v>
      </c>
      <c r="N69" s="236">
        <v>-153</v>
      </c>
      <c r="O69" s="236">
        <f t="shared" si="36"/>
        <v>2734</v>
      </c>
      <c r="P69" s="236">
        <v>931</v>
      </c>
      <c r="Q69" s="106"/>
      <c r="R69" s="106">
        <v>1084</v>
      </c>
      <c r="S69" s="106">
        <v>1084</v>
      </c>
      <c r="T69" s="106"/>
      <c r="U69" s="146"/>
      <c r="V69" s="146">
        <v>251</v>
      </c>
      <c r="W69" s="95" t="e">
        <f>#REF!+V69</f>
        <v>#REF!</v>
      </c>
      <c r="X69" s="95" t="e">
        <f>#REF!-W69</f>
        <v>#REF!</v>
      </c>
      <c r="Y69" s="236">
        <f>Y59</f>
        <v>-1040</v>
      </c>
      <c r="Z69" s="236">
        <f>Z59</f>
        <v>937</v>
      </c>
      <c r="AA69" s="236">
        <f>AA59</f>
        <v>806</v>
      </c>
      <c r="AB69" s="236">
        <f>AB59</f>
        <v>-2747</v>
      </c>
      <c r="AC69" s="106">
        <v>-2235</v>
      </c>
      <c r="AD69" s="106">
        <v>188</v>
      </c>
      <c r="AE69" s="106">
        <v>583</v>
      </c>
      <c r="AF69" s="106"/>
      <c r="AG69" s="106">
        <v>251</v>
      </c>
      <c r="AH69" s="61" t="e">
        <f>(O72-#REF!)/#REF!</f>
        <v>#REF!</v>
      </c>
      <c r="AI69" s="131">
        <v>-877</v>
      </c>
      <c r="AJ69" s="67"/>
      <c r="AK69" s="67">
        <v>-182.88711000000001</v>
      </c>
      <c r="AL69" s="67"/>
      <c r="AM69" s="67">
        <v>-6758.9555899999996</v>
      </c>
      <c r="AN69" s="67"/>
      <c r="AO69" s="97">
        <v>-2825.1489900000001</v>
      </c>
      <c r="AP69" s="97">
        <v>-2639</v>
      </c>
      <c r="AQ69" s="67"/>
      <c r="AR69" s="67"/>
      <c r="AS69" s="67"/>
      <c r="AT69" s="67">
        <v>-6654.3002900000001</v>
      </c>
      <c r="AU69" s="67">
        <v>-1189.12093057734</v>
      </c>
      <c r="AV69" s="67"/>
      <c r="AW69" s="67"/>
      <c r="AX69" s="67">
        <f t="shared" si="24"/>
        <v>7591.3002900000001</v>
      </c>
      <c r="AY69" s="67" t="e">
        <f>#REF!-AU69</f>
        <v>#REF!</v>
      </c>
      <c r="AZ69" s="67" t="e">
        <f>#REF!-AV69</f>
        <v>#REF!</v>
      </c>
      <c r="BA69" s="67" t="e">
        <f>AW69-#REF!</f>
        <v>#REF!</v>
      </c>
      <c r="BB69" s="98">
        <v>0</v>
      </c>
      <c r="BC69" s="98">
        <v>0</v>
      </c>
      <c r="BD69" s="98">
        <v>0</v>
      </c>
      <c r="BE69" s="98">
        <v>0</v>
      </c>
      <c r="BF69" s="98">
        <v>355.36054999999902</v>
      </c>
      <c r="BG69" s="98">
        <v>-4296.4915355120702</v>
      </c>
      <c r="BH69" s="98">
        <v>-1038.2509444879399</v>
      </c>
      <c r="BI69" s="98">
        <v>-0.12000000000079999</v>
      </c>
      <c r="BJ69" s="132">
        <v>4205.5606399999997</v>
      </c>
      <c r="BK69" s="132">
        <v>6841.51824950012</v>
      </c>
      <c r="BL69" s="67"/>
      <c r="BM69" s="67" t="e">
        <f>BB69-#REF!</f>
        <v>#REF!</v>
      </c>
      <c r="BN69" s="67" t="e">
        <f>BC69-#REF!</f>
        <v>#REF!</v>
      </c>
      <c r="BO69" s="67" t="e">
        <f>BD69-#REF!</f>
        <v>#REF!</v>
      </c>
      <c r="BP69" s="67" t="e">
        <f>BE69-#REF!</f>
        <v>#REF!</v>
      </c>
      <c r="BQ69" s="67" t="e">
        <f>BF69-#REF!</f>
        <v>#REF!</v>
      </c>
      <c r="BR69" s="67">
        <f>BG69-Z69</f>
        <v>-5233.4915355120702</v>
      </c>
      <c r="BS69" s="67">
        <f>BH69-Y69</f>
        <v>1.7490555120600675</v>
      </c>
      <c r="BT69" s="67" t="e">
        <f>BI69-#REF!</f>
        <v>#REF!</v>
      </c>
      <c r="BU69" s="67" t="e">
        <f>BJ69-#REF!</f>
        <v>#REF!</v>
      </c>
      <c r="BV69" s="67" t="e">
        <f>BK69-#REF!</f>
        <v>#REF!</v>
      </c>
      <c r="BW69" s="133"/>
      <c r="BX69" s="134"/>
      <c r="BZ69" s="67"/>
      <c r="CA69" s="67"/>
      <c r="CB69" s="67" t="e">
        <f>ROUND(#REF!,0)</f>
        <v>#REF!</v>
      </c>
      <c r="CC69" s="67" t="e">
        <f>ROUND(#REF!,0)</f>
        <v>#REF!</v>
      </c>
      <c r="CD69" s="67" t="e">
        <f>ROUND(#REF!,0)</f>
        <v>#REF!</v>
      </c>
      <c r="CE69" s="67" t="e">
        <f>ROUND(#REF!,0)</f>
        <v>#REF!</v>
      </c>
      <c r="CF69" s="67" t="e">
        <f>ROUND(#REF!,0)</f>
        <v>#REF!</v>
      </c>
      <c r="CG69" s="67" t="e">
        <f>ROUND(#REF!,0)</f>
        <v>#REF!</v>
      </c>
      <c r="CH69" s="67">
        <f>ROUND(Y69,0)</f>
        <v>-1040</v>
      </c>
      <c r="CI69" s="67" t="e">
        <f>ROUND(#REF!,0)</f>
        <v>#REF!</v>
      </c>
      <c r="CJ69" s="67">
        <f>ROUND(Z69,0)</f>
        <v>937</v>
      </c>
      <c r="CK69" s="67" t="e">
        <f>ROUND(#REF!,0)</f>
        <v>#REF!</v>
      </c>
      <c r="CL69" s="67"/>
      <c r="CM69" s="67"/>
      <c r="CN69" s="67"/>
      <c r="CO69" s="67"/>
      <c r="CP69" s="67"/>
      <c r="CQ69" s="67"/>
      <c r="CR69" s="67">
        <v>-1040</v>
      </c>
      <c r="CS69" s="67"/>
      <c r="CT69" s="67"/>
      <c r="CU69" s="67"/>
      <c r="CV69" s="67"/>
      <c r="CY69" s="236"/>
      <c r="CZ69" s="237">
        <v>2253</v>
      </c>
    </row>
    <row r="70" spans="4:104" ht="22.5" customHeight="1">
      <c r="D70" s="80"/>
      <c r="E70" s="90" t="s">
        <v>84</v>
      </c>
      <c r="F70" s="116">
        <v>0</v>
      </c>
      <c r="G70" s="91">
        <v>0</v>
      </c>
      <c r="H70" s="91">
        <v>0</v>
      </c>
      <c r="I70" s="116">
        <v>0</v>
      </c>
      <c r="J70" s="91">
        <v>0</v>
      </c>
      <c r="K70" s="223">
        <v>0</v>
      </c>
      <c r="L70" s="230">
        <v>0</v>
      </c>
      <c r="M70" s="230">
        <v>0</v>
      </c>
      <c r="N70" s="230">
        <v>0</v>
      </c>
      <c r="O70" s="230">
        <v>0</v>
      </c>
      <c r="P70" s="230">
        <v>0</v>
      </c>
      <c r="Q70" s="225"/>
      <c r="R70" s="226">
        <v>0</v>
      </c>
      <c r="S70" s="225">
        <v>0</v>
      </c>
      <c r="T70" s="225"/>
      <c r="U70" s="227"/>
      <c r="V70" s="227"/>
      <c r="W70" s="95" t="e">
        <f>#REF!+V70</f>
        <v>#REF!</v>
      </c>
      <c r="X70" s="95" t="e">
        <f>#REF!-W70</f>
        <v>#REF!</v>
      </c>
      <c r="Y70" s="231">
        <v>0</v>
      </c>
      <c r="Z70" s="230">
        <v>0</v>
      </c>
      <c r="AA70" s="223">
        <v>0</v>
      </c>
      <c r="AB70" s="223">
        <v>0</v>
      </c>
      <c r="AC70" s="225"/>
      <c r="AD70" s="225"/>
      <c r="AE70" s="225"/>
      <c r="AF70" s="225"/>
      <c r="AG70" s="225"/>
      <c r="AH70" s="61" t="e">
        <f>(O73-#REF!)/#REF!</f>
        <v>#REF!</v>
      </c>
      <c r="AI70" s="121">
        <v>0</v>
      </c>
      <c r="AJ70" s="67"/>
      <c r="AK70" s="67">
        <v>0</v>
      </c>
      <c r="AL70" s="67"/>
      <c r="AM70" s="67">
        <v>0</v>
      </c>
      <c r="AN70" s="67"/>
      <c r="AO70" s="97">
        <v>0</v>
      </c>
      <c r="AP70" s="97">
        <v>0</v>
      </c>
      <c r="AQ70" s="67"/>
      <c r="AR70" s="67"/>
      <c r="AS70" s="67"/>
      <c r="AT70" s="67">
        <v>0</v>
      </c>
      <c r="AU70" s="67">
        <v>0</v>
      </c>
      <c r="AV70" s="67"/>
      <c r="AW70" s="67"/>
      <c r="AX70" s="67">
        <f t="shared" si="24"/>
        <v>0</v>
      </c>
      <c r="AY70" s="67" t="e">
        <f>#REF!-AU70</f>
        <v>#REF!</v>
      </c>
      <c r="AZ70" s="67" t="e">
        <f>#REF!-AV70</f>
        <v>#REF!</v>
      </c>
      <c r="BA70" s="67" t="e">
        <f>AW70-#REF!</f>
        <v>#REF!</v>
      </c>
      <c r="BB70" s="98">
        <v>0</v>
      </c>
      <c r="BC70" s="98">
        <v>0</v>
      </c>
      <c r="BD70" s="98">
        <v>0</v>
      </c>
      <c r="BE70" s="98">
        <v>0</v>
      </c>
      <c r="BF70" s="98">
        <v>0</v>
      </c>
      <c r="BG70" s="98">
        <v>0</v>
      </c>
      <c r="BH70" s="98">
        <v>0</v>
      </c>
      <c r="BI70" s="98">
        <v>0</v>
      </c>
      <c r="BJ70" s="122">
        <v>0</v>
      </c>
      <c r="BK70" s="122">
        <v>-151.70054999999999</v>
      </c>
      <c r="BL70" s="67"/>
      <c r="BM70" s="67" t="e">
        <f>BB70-#REF!</f>
        <v>#REF!</v>
      </c>
      <c r="BN70" s="67" t="e">
        <f>BC70-#REF!</f>
        <v>#REF!</v>
      </c>
      <c r="BO70" s="67" t="e">
        <f>BD70-#REF!</f>
        <v>#REF!</v>
      </c>
      <c r="BP70" s="67" t="e">
        <f>BE70-#REF!</f>
        <v>#REF!</v>
      </c>
      <c r="BQ70" s="67" t="e">
        <f>BF70-#REF!</f>
        <v>#REF!</v>
      </c>
      <c r="BR70" s="67">
        <f>BG70-Z70</f>
        <v>0</v>
      </c>
      <c r="BS70" s="67">
        <f>BH70-Y70</f>
        <v>0</v>
      </c>
      <c r="BT70" s="67" t="e">
        <f>BI70-#REF!</f>
        <v>#REF!</v>
      </c>
      <c r="BU70" s="67" t="e">
        <f>BJ70-#REF!</f>
        <v>#REF!</v>
      </c>
      <c r="BV70" s="67" t="e">
        <f>BK70-#REF!</f>
        <v>#REF!</v>
      </c>
      <c r="BW70" s="123"/>
      <c r="BX70" s="124"/>
      <c r="BZ70" s="67"/>
      <c r="CA70" s="67"/>
      <c r="CB70" s="67" t="e">
        <f>ROUND(#REF!,0)</f>
        <v>#REF!</v>
      </c>
      <c r="CC70" s="67" t="e">
        <f>ROUND(#REF!,0)</f>
        <v>#REF!</v>
      </c>
      <c r="CD70" s="67" t="e">
        <f>ROUND(#REF!,0)</f>
        <v>#REF!</v>
      </c>
      <c r="CE70" s="67" t="e">
        <f>ROUND(#REF!,0)</f>
        <v>#REF!</v>
      </c>
      <c r="CF70" s="67" t="e">
        <f>ROUND(#REF!,0)</f>
        <v>#REF!</v>
      </c>
      <c r="CG70" s="67" t="e">
        <f>ROUND(#REF!,0)</f>
        <v>#REF!</v>
      </c>
      <c r="CH70" s="67">
        <f>ROUND(Y70,0)</f>
        <v>0</v>
      </c>
      <c r="CI70" s="67" t="e">
        <f>ROUND(#REF!,0)</f>
        <v>#REF!</v>
      </c>
      <c r="CJ70" s="67">
        <f>ROUND(Z70,0)</f>
        <v>0</v>
      </c>
      <c r="CK70" s="67" t="e">
        <f>ROUND(#REF!,0)</f>
        <v>#REF!</v>
      </c>
      <c r="CL70" s="67"/>
      <c r="CM70" s="67"/>
      <c r="CN70" s="67"/>
      <c r="CO70" s="67"/>
      <c r="CP70" s="67"/>
      <c r="CQ70" s="67"/>
      <c r="CR70" s="67">
        <v>0</v>
      </c>
      <c r="CS70" s="67"/>
      <c r="CT70" s="67"/>
      <c r="CU70" s="67"/>
      <c r="CV70" s="67"/>
      <c r="CY70" s="91">
        <v>0</v>
      </c>
      <c r="CZ70" s="125">
        <v>0</v>
      </c>
    </row>
    <row r="71" spans="4:104" ht="5.0999999999999996" customHeight="1">
      <c r="D71" s="238"/>
      <c r="E71" s="239"/>
      <c r="F71" s="199"/>
      <c r="G71" s="222"/>
      <c r="H71" s="222"/>
      <c r="I71" s="199"/>
      <c r="J71" s="222">
        <v>3858</v>
      </c>
      <c r="K71" s="222"/>
      <c r="L71" s="240"/>
      <c r="M71" s="240"/>
      <c r="N71" s="222"/>
      <c r="O71" s="240"/>
      <c r="P71" s="240"/>
      <c r="Q71" s="241"/>
      <c r="R71" s="242"/>
      <c r="S71" s="241"/>
      <c r="T71" s="241"/>
      <c r="U71" s="243"/>
      <c r="V71" s="243"/>
      <c r="W71" s="95" t="e">
        <f>#REF!+V71</f>
        <v>#REF!</v>
      </c>
      <c r="X71" s="95" t="e">
        <f>#REF!-W71</f>
        <v>#REF!</v>
      </c>
      <c r="Y71" s="244"/>
      <c r="Z71" s="240"/>
      <c r="AA71" s="222"/>
      <c r="AB71" s="222"/>
      <c r="AC71" s="241"/>
      <c r="AD71" s="241"/>
      <c r="AE71" s="241"/>
      <c r="AF71" s="241"/>
      <c r="AG71" s="241"/>
      <c r="AH71" s="61" t="e">
        <f>(O74-#REF!)/#REF!</f>
        <v>#REF!</v>
      </c>
      <c r="AI71" s="121"/>
      <c r="AJ71" s="67"/>
      <c r="AK71" s="67"/>
      <c r="AL71" s="67"/>
      <c r="AM71" s="67"/>
      <c r="AN71" s="67"/>
      <c r="AQ71" s="67"/>
      <c r="AR71" s="67"/>
      <c r="AS71" s="67"/>
      <c r="AT71" s="67"/>
      <c r="AU71" s="67"/>
      <c r="AV71" s="67"/>
      <c r="AW71" s="67"/>
      <c r="AX71" s="67">
        <f t="shared" si="24"/>
        <v>0</v>
      </c>
      <c r="AY71" s="67" t="e">
        <f>#REF!-AU71</f>
        <v>#REF!</v>
      </c>
      <c r="AZ71" s="67" t="e">
        <f>#REF!-AV71</f>
        <v>#REF!</v>
      </c>
      <c r="BA71" s="67" t="e">
        <f>AW71-#REF!</f>
        <v>#REF!</v>
      </c>
      <c r="BB71" s="98"/>
      <c r="BC71" s="98"/>
      <c r="BD71" s="98"/>
      <c r="BE71" s="98"/>
      <c r="BF71" s="98"/>
      <c r="BG71" s="98"/>
      <c r="BH71" s="98"/>
      <c r="BI71" s="98"/>
      <c r="BJ71" s="234"/>
      <c r="BK71" s="234"/>
      <c r="BL71" s="67"/>
      <c r="BM71" s="67"/>
      <c r="BN71" s="67"/>
      <c r="BO71" s="67"/>
      <c r="BP71" s="67"/>
      <c r="BQ71" s="67"/>
      <c r="BR71" s="67"/>
      <c r="BS71" s="67"/>
      <c r="BT71" s="67"/>
      <c r="BU71" s="67"/>
      <c r="BV71" s="67"/>
      <c r="BW71" s="123"/>
      <c r="BX71" s="124"/>
      <c r="BZ71" s="67"/>
      <c r="CA71" s="67"/>
      <c r="CB71" s="67"/>
      <c r="CC71" s="67"/>
      <c r="CD71" s="67"/>
      <c r="CE71" s="67"/>
      <c r="CF71" s="67"/>
      <c r="CG71" s="67"/>
      <c r="CH71" s="67"/>
      <c r="CI71" s="67"/>
      <c r="CJ71" s="67"/>
      <c r="CK71" s="67"/>
      <c r="CL71" s="67"/>
      <c r="CM71" s="67"/>
      <c r="CN71" s="67"/>
      <c r="CO71" s="67"/>
      <c r="CP71" s="67"/>
      <c r="CQ71" s="67"/>
      <c r="CR71" s="67"/>
      <c r="CS71" s="67"/>
      <c r="CT71" s="67"/>
      <c r="CU71" s="67"/>
      <c r="CV71" s="67"/>
      <c r="CY71" s="222"/>
      <c r="CZ71" s="200"/>
    </row>
    <row r="72" spans="4:104" ht="37.5" customHeight="1">
      <c r="D72" s="80">
        <v>19</v>
      </c>
      <c r="E72" s="245" t="s">
        <v>87</v>
      </c>
      <c r="F72" s="205">
        <v>3881.4757</v>
      </c>
      <c r="G72" s="205">
        <v>3881.4757</v>
      </c>
      <c r="H72" s="205">
        <v>0</v>
      </c>
      <c r="I72" s="205">
        <f>'Reg33-BS Q4 FY26'!F42</f>
        <v>3881.4757</v>
      </c>
      <c r="J72" s="205">
        <v>3881.4757</v>
      </c>
      <c r="K72" s="205">
        <v>3817.623</v>
      </c>
      <c r="L72" s="205">
        <f>F72</f>
        <v>3881.4757</v>
      </c>
      <c r="M72" s="205">
        <v>3881.4757</v>
      </c>
      <c r="N72" s="205">
        <v>0</v>
      </c>
      <c r="O72" s="205">
        <f>I72</f>
        <v>3881.4757</v>
      </c>
      <c r="P72" s="205">
        <v>3881.4757</v>
      </c>
      <c r="Q72" s="208"/>
      <c r="R72" s="209">
        <v>3860.5987</v>
      </c>
      <c r="S72" s="208">
        <v>3874.1257000000001</v>
      </c>
      <c r="T72" s="208"/>
      <c r="U72" s="210"/>
      <c r="V72" s="210">
        <v>3833.2349000000004</v>
      </c>
      <c r="W72" s="95" t="e">
        <f>#REF!+V72</f>
        <v>#REF!</v>
      </c>
      <c r="X72" s="95" t="e">
        <f>#REF!-W72</f>
        <v>#REF!</v>
      </c>
      <c r="Y72" s="205">
        <f>AB72</f>
        <v>3808.9396999999999</v>
      </c>
      <c r="Z72" s="205">
        <v>3856</v>
      </c>
      <c r="AA72" s="205">
        <v>3856</v>
      </c>
      <c r="AB72" s="205">
        <v>3808.9396999999999</v>
      </c>
      <c r="AC72" s="208">
        <v>3806.5794999999998</v>
      </c>
      <c r="AD72" s="208">
        <v>3833.2348999999999</v>
      </c>
      <c r="AE72" s="208">
        <v>3839.3773000000001</v>
      </c>
      <c r="AF72" s="208">
        <v>3833.2348999999999</v>
      </c>
      <c r="AG72" s="208">
        <v>3833.2348999999999</v>
      </c>
      <c r="AH72" s="61" t="e">
        <f>(O75-#REF!)/#REF!</f>
        <v>#REF!</v>
      </c>
      <c r="AI72" s="203">
        <v>3817.623</v>
      </c>
      <c r="AJ72" s="67">
        <v>3806.5794999999998</v>
      </c>
      <c r="AK72" s="67">
        <v>3806.5794999999998</v>
      </c>
      <c r="AL72" s="67">
        <v>3775.0734000000002</v>
      </c>
      <c r="AM72" s="67">
        <v>3775.0734000000002</v>
      </c>
      <c r="AN72" s="67"/>
      <c r="AO72" s="97">
        <v>2835</v>
      </c>
      <c r="AP72" s="97">
        <v>2835</v>
      </c>
      <c r="AQ72" s="67"/>
      <c r="AR72" s="67"/>
      <c r="AS72" s="67"/>
      <c r="AT72" s="67">
        <v>3775.0734000000002</v>
      </c>
      <c r="AU72" s="67">
        <v>3775.0734000000002</v>
      </c>
      <c r="AV72" s="67">
        <v>3775.0734000000002</v>
      </c>
      <c r="AW72" s="67">
        <v>3775.0734000000002</v>
      </c>
      <c r="AX72" s="67">
        <f t="shared" si="24"/>
        <v>80.92659999999978</v>
      </c>
      <c r="AY72" s="67" t="e">
        <f>#REF!-AU72</f>
        <v>#REF!</v>
      </c>
      <c r="AZ72" s="67" t="e">
        <f>#REF!-AV72</f>
        <v>#REF!</v>
      </c>
      <c r="BA72" s="67" t="e">
        <f>AW72-#REF!</f>
        <v>#REF!</v>
      </c>
      <c r="BB72" s="98">
        <v>0</v>
      </c>
      <c r="BC72" s="98">
        <v>0</v>
      </c>
      <c r="BD72" s="98">
        <v>0</v>
      </c>
      <c r="BE72" s="98">
        <v>0</v>
      </c>
      <c r="BF72" s="98">
        <v>0</v>
      </c>
      <c r="BG72" s="98">
        <v>0</v>
      </c>
      <c r="BH72" s="98">
        <v>0</v>
      </c>
      <c r="BI72" s="98">
        <v>0</v>
      </c>
      <c r="BJ72" s="100">
        <v>2835</v>
      </c>
      <c r="BK72" s="100">
        <v>2835</v>
      </c>
      <c r="BL72" s="67"/>
      <c r="BM72" s="67" t="e">
        <f>BB72-#REF!</f>
        <v>#REF!</v>
      </c>
      <c r="BN72" s="67" t="e">
        <f>BC72-#REF!</f>
        <v>#REF!</v>
      </c>
      <c r="BO72" s="67" t="e">
        <f>BD72-#REF!</f>
        <v>#REF!</v>
      </c>
      <c r="BP72" s="67" t="e">
        <f>BE72-#REF!</f>
        <v>#REF!</v>
      </c>
      <c r="BQ72" s="67" t="e">
        <f>BF72-#REF!</f>
        <v>#REF!</v>
      </c>
      <c r="BR72" s="67">
        <f>BG72-Z72</f>
        <v>-3856</v>
      </c>
      <c r="BS72" s="67">
        <f>BH72-Y72</f>
        <v>-3808.9396999999999</v>
      </c>
      <c r="BT72" s="67" t="e">
        <f>BI72-#REF!</f>
        <v>#REF!</v>
      </c>
      <c r="BU72" s="67" t="e">
        <f>BJ72-#REF!</f>
        <v>#REF!</v>
      </c>
      <c r="BV72" s="67" t="e">
        <f>BK72-#REF!</f>
        <v>#REF!</v>
      </c>
      <c r="BW72" s="138"/>
      <c r="BX72" s="101"/>
      <c r="BZ72" s="67">
        <v>3808.9396999999999</v>
      </c>
      <c r="CA72" s="67"/>
      <c r="CB72" s="67" t="e">
        <f>ROUND(#REF!,0)</f>
        <v>#REF!</v>
      </c>
      <c r="CC72" s="67" t="e">
        <f>ROUND(#REF!,0)</f>
        <v>#REF!</v>
      </c>
      <c r="CD72" s="67" t="e">
        <f>ROUND(#REF!,0)</f>
        <v>#REF!</v>
      </c>
      <c r="CE72" s="67" t="e">
        <f>ROUND(#REF!,0)</f>
        <v>#REF!</v>
      </c>
      <c r="CF72" s="67" t="e">
        <f>ROUND(#REF!,0)</f>
        <v>#REF!</v>
      </c>
      <c r="CG72" s="67" t="e">
        <f>ROUND(#REF!,0)</f>
        <v>#REF!</v>
      </c>
      <c r="CH72" s="67">
        <f>ROUND(Y72,0)</f>
        <v>3809</v>
      </c>
      <c r="CI72" s="67" t="e">
        <f>ROUND(#REF!,0)</f>
        <v>#REF!</v>
      </c>
      <c r="CJ72" s="67">
        <f>ROUND(Z72,0)</f>
        <v>3856</v>
      </c>
      <c r="CK72" s="67" t="e">
        <f>ROUND(#REF!,0)</f>
        <v>#REF!</v>
      </c>
      <c r="CL72" s="67"/>
      <c r="CM72" s="67"/>
      <c r="CN72" s="67"/>
      <c r="CO72" s="67"/>
      <c r="CP72" s="67"/>
      <c r="CQ72" s="67"/>
      <c r="CR72" s="67">
        <v>3808.9396999999999</v>
      </c>
      <c r="CS72" s="67"/>
      <c r="CT72" s="67"/>
      <c r="CU72" s="67"/>
      <c r="CV72" s="67"/>
      <c r="CY72" s="205">
        <v>3881.4757</v>
      </c>
      <c r="CZ72" s="246">
        <v>3881.4757</v>
      </c>
    </row>
    <row r="73" spans="4:104" ht="15.75" customHeight="1">
      <c r="D73" s="80"/>
      <c r="E73" s="90"/>
      <c r="F73" s="230"/>
      <c r="G73" s="230"/>
      <c r="H73" s="230"/>
      <c r="I73" s="230"/>
      <c r="J73" s="230"/>
      <c r="K73" s="230"/>
      <c r="L73" s="231"/>
      <c r="M73" s="231"/>
      <c r="N73" s="230"/>
      <c r="O73" s="231"/>
      <c r="P73" s="231"/>
      <c r="Q73" s="247"/>
      <c r="R73" s="248"/>
      <c r="S73" s="247"/>
      <c r="T73" s="247"/>
      <c r="U73" s="249"/>
      <c r="V73" s="249"/>
      <c r="W73" s="95" t="e">
        <f>#REF!+V73</f>
        <v>#REF!</v>
      </c>
      <c r="X73" s="95" t="e">
        <f>#REF!-W73</f>
        <v>#REF!</v>
      </c>
      <c r="Y73" s="231"/>
      <c r="Z73" s="231"/>
      <c r="AA73" s="230"/>
      <c r="AB73" s="230"/>
      <c r="AC73" s="247"/>
      <c r="AD73" s="247"/>
      <c r="AE73" s="247"/>
      <c r="AF73" s="247"/>
      <c r="AG73" s="247"/>
      <c r="AH73" s="61" t="e">
        <f>(O76-#REF!)/#REF!</f>
        <v>#REF!</v>
      </c>
      <c r="AI73" s="250"/>
      <c r="AJ73" s="67"/>
      <c r="AK73" s="67"/>
      <c r="AL73" s="67"/>
      <c r="AM73" s="67"/>
      <c r="AN73" s="67"/>
      <c r="AQ73" s="67"/>
      <c r="AR73" s="67"/>
      <c r="AS73" s="67"/>
      <c r="AT73" s="67"/>
      <c r="AU73" s="67"/>
      <c r="AV73" s="67"/>
      <c r="AW73" s="67"/>
      <c r="AX73" s="67">
        <f t="shared" si="24"/>
        <v>0</v>
      </c>
      <c r="AY73" s="67" t="e">
        <f>#REF!-AU73</f>
        <v>#REF!</v>
      </c>
      <c r="AZ73" s="67" t="e">
        <f>#REF!-AV73</f>
        <v>#REF!</v>
      </c>
      <c r="BA73" s="67" t="e">
        <f>AW73-#REF!</f>
        <v>#REF!</v>
      </c>
      <c r="BB73" s="98"/>
      <c r="BC73" s="98"/>
      <c r="BD73" s="98"/>
      <c r="BE73" s="98"/>
      <c r="BF73" s="98"/>
      <c r="BG73" s="98"/>
      <c r="BH73" s="98"/>
      <c r="BI73" s="98"/>
      <c r="BJ73" s="251"/>
      <c r="BK73" s="251"/>
      <c r="BL73" s="67"/>
      <c r="BM73" s="67"/>
      <c r="BN73" s="67"/>
      <c r="BO73" s="67"/>
      <c r="BP73" s="67"/>
      <c r="BQ73" s="67"/>
      <c r="BR73" s="67"/>
      <c r="BS73" s="67"/>
      <c r="BT73" s="67"/>
      <c r="BU73" s="67"/>
      <c r="BV73" s="67"/>
      <c r="BW73" s="252"/>
      <c r="BX73" s="124"/>
      <c r="BZ73" s="67"/>
      <c r="CA73" s="67"/>
      <c r="CB73" s="67"/>
      <c r="CC73" s="67"/>
      <c r="CD73" s="67"/>
      <c r="CE73" s="67"/>
      <c r="CF73" s="67"/>
      <c r="CG73" s="67"/>
      <c r="CH73" s="67"/>
      <c r="CI73" s="67"/>
      <c r="CJ73" s="67"/>
      <c r="CK73" s="67"/>
      <c r="CL73" s="67"/>
      <c r="CM73" s="67"/>
      <c r="CN73" s="67"/>
      <c r="CO73" s="67"/>
      <c r="CP73" s="67"/>
      <c r="CQ73" s="67"/>
      <c r="CR73" s="67"/>
      <c r="CS73" s="67"/>
      <c r="CT73" s="67"/>
      <c r="CU73" s="67"/>
      <c r="CV73" s="67"/>
      <c r="CY73" s="230"/>
      <c r="CZ73" s="253"/>
    </row>
    <row r="74" spans="4:104" ht="22.5" customHeight="1">
      <c r="D74" s="80">
        <v>20</v>
      </c>
      <c r="E74" s="90" t="s">
        <v>88</v>
      </c>
      <c r="F74" s="205">
        <v>0</v>
      </c>
      <c r="G74" s="205">
        <v>0</v>
      </c>
      <c r="H74" s="205">
        <v>0</v>
      </c>
      <c r="I74" s="205">
        <f>'Reg33-BS Q4 FY26'!F43</f>
        <v>24454.761464006013</v>
      </c>
      <c r="J74" s="230">
        <v>22937.842394006013</v>
      </c>
      <c r="K74" s="230">
        <f>'Reg33-BS Q4 FY26'!G43</f>
        <v>22937.842394006013</v>
      </c>
      <c r="L74" s="205">
        <f>'Reg33-BS Q4 FY26'!D43</f>
        <v>0</v>
      </c>
      <c r="M74" s="205">
        <v>0</v>
      </c>
      <c r="N74" s="205">
        <v>0</v>
      </c>
      <c r="O74" s="205">
        <f>'Reg33-BS Q4 FY26'!H43</f>
        <v>28637.840097702297</v>
      </c>
      <c r="P74" s="205">
        <v>25902.325257079287</v>
      </c>
      <c r="Q74" s="208"/>
      <c r="R74" s="209">
        <v>0</v>
      </c>
      <c r="S74" s="208">
        <v>0</v>
      </c>
      <c r="T74" s="208"/>
      <c r="U74" s="210"/>
      <c r="V74" s="210"/>
      <c r="W74" s="95" t="e">
        <f>#REF!+V74</f>
        <v>#REF!</v>
      </c>
      <c r="X74" s="95" t="e">
        <f>#REF!-W74</f>
        <v>#REF!</v>
      </c>
      <c r="Y74" s="205">
        <v>0</v>
      </c>
      <c r="Z74" s="205">
        <v>0</v>
      </c>
      <c r="AA74" s="230">
        <v>0</v>
      </c>
      <c r="AB74" s="230">
        <v>0</v>
      </c>
      <c r="AC74" s="208"/>
      <c r="AD74" s="208"/>
      <c r="AE74" s="208"/>
      <c r="AF74" s="208"/>
      <c r="AG74" s="208"/>
      <c r="AH74" s="61" t="e">
        <f>(O77-#REF!)/#REF!</f>
        <v>#REF!</v>
      </c>
      <c r="AI74" s="254">
        <v>23047.690862289899</v>
      </c>
      <c r="AJ74" s="67"/>
      <c r="AK74" s="67"/>
      <c r="AL74" s="67"/>
      <c r="AM74" s="67"/>
      <c r="AN74" s="67"/>
      <c r="AQ74" s="67"/>
      <c r="AR74" s="67"/>
      <c r="AS74" s="67"/>
      <c r="AT74" s="67"/>
      <c r="AU74" s="67"/>
      <c r="AV74" s="67"/>
      <c r="AW74" s="67"/>
      <c r="AX74" s="67">
        <f t="shared" si="24"/>
        <v>0</v>
      </c>
      <c r="AY74" s="67" t="e">
        <f>#REF!-AU74</f>
        <v>#REF!</v>
      </c>
      <c r="AZ74" s="67" t="e">
        <f>#REF!-AV74</f>
        <v>#REF!</v>
      </c>
      <c r="BA74" s="67" t="e">
        <f>AW74-#REF!</f>
        <v>#REF!</v>
      </c>
      <c r="BB74" s="98">
        <v>0</v>
      </c>
      <c r="BC74" s="98">
        <v>0</v>
      </c>
      <c r="BD74" s="98">
        <v>0</v>
      </c>
      <c r="BE74" s="98">
        <v>0</v>
      </c>
      <c r="BF74" s="98">
        <v>0</v>
      </c>
      <c r="BG74" s="98">
        <v>0</v>
      </c>
      <c r="BH74" s="98">
        <v>0</v>
      </c>
      <c r="BI74" s="98">
        <v>0</v>
      </c>
      <c r="BJ74" s="255">
        <v>35286.243449319198</v>
      </c>
      <c r="BK74" s="255">
        <v>45936.0976947206</v>
      </c>
      <c r="BL74" s="67"/>
      <c r="BM74" s="67" t="e">
        <f>BB74-#REF!</f>
        <v>#REF!</v>
      </c>
      <c r="BN74" s="67" t="e">
        <f>BC74-#REF!</f>
        <v>#REF!</v>
      </c>
      <c r="BO74" s="67" t="e">
        <f>BD74-#REF!</f>
        <v>#REF!</v>
      </c>
      <c r="BP74" s="67" t="e">
        <f>BE74-#REF!</f>
        <v>#REF!</v>
      </c>
      <c r="BQ74" s="67" t="e">
        <f>BF74-#REF!</f>
        <v>#REF!</v>
      </c>
      <c r="BR74" s="67">
        <f>BG74-Z74</f>
        <v>0</v>
      </c>
      <c r="BS74" s="67">
        <f>BH74-Y74</f>
        <v>0</v>
      </c>
      <c r="BT74" s="67" t="e">
        <f>BI74-#REF!</f>
        <v>#REF!</v>
      </c>
      <c r="BU74" s="67" t="e">
        <f>BJ74-#REF!</f>
        <v>#REF!</v>
      </c>
      <c r="BV74" s="67" t="e">
        <f>BK74-#REF!</f>
        <v>#REF!</v>
      </c>
      <c r="BW74" s="256"/>
      <c r="BX74" s="257"/>
      <c r="BZ74" s="67"/>
      <c r="CA74" s="67"/>
      <c r="CB74" s="67" t="e">
        <f>ROUND(#REF!,0)</f>
        <v>#REF!</v>
      </c>
      <c r="CC74" s="67" t="e">
        <f>ROUND(#REF!,0)</f>
        <v>#REF!</v>
      </c>
      <c r="CD74" s="67" t="e">
        <f>ROUND(#REF!,0)</f>
        <v>#REF!</v>
      </c>
      <c r="CE74" s="67" t="e">
        <f>ROUND(#REF!,0)</f>
        <v>#REF!</v>
      </c>
      <c r="CF74" s="67" t="e">
        <f>ROUND(#REF!,0)</f>
        <v>#REF!</v>
      </c>
      <c r="CG74" s="67" t="e">
        <f>ROUND(#REF!,0)</f>
        <v>#REF!</v>
      </c>
      <c r="CH74" s="67">
        <f>ROUND(Y74,0)</f>
        <v>0</v>
      </c>
      <c r="CI74" s="67" t="e">
        <f>ROUND(#REF!,0)</f>
        <v>#REF!</v>
      </c>
      <c r="CJ74" s="67">
        <f>ROUND(Z74,0)</f>
        <v>0</v>
      </c>
      <c r="CK74" s="67" t="e">
        <f>ROUND(#REF!,0)</f>
        <v>#REF!</v>
      </c>
      <c r="CL74" s="67"/>
      <c r="CM74" s="67"/>
      <c r="CN74" s="67"/>
      <c r="CO74" s="67"/>
      <c r="CP74" s="67"/>
      <c r="CQ74" s="67"/>
      <c r="CR74" s="67"/>
      <c r="CS74" s="67"/>
      <c r="CT74" s="67"/>
      <c r="CU74" s="67"/>
      <c r="CV74" s="67"/>
      <c r="CY74" s="205"/>
      <c r="CZ74" s="246">
        <v>0</v>
      </c>
    </row>
    <row r="75" spans="4:104" ht="5.0999999999999996" customHeight="1">
      <c r="D75" s="80"/>
      <c r="E75" s="90"/>
      <c r="F75" s="116"/>
      <c r="G75" s="223"/>
      <c r="H75" s="223"/>
      <c r="I75" s="116"/>
      <c r="J75" s="223"/>
      <c r="K75" s="223"/>
      <c r="L75" s="154"/>
      <c r="M75" s="154"/>
      <c r="N75" s="223"/>
      <c r="O75" s="154"/>
      <c r="P75" s="154"/>
      <c r="Q75" s="241"/>
      <c r="R75" s="242"/>
      <c r="S75" s="241"/>
      <c r="T75" s="241"/>
      <c r="U75" s="243"/>
      <c r="V75" s="243"/>
      <c r="W75" s="95" t="e">
        <f>#REF!+V75</f>
        <v>#REF!</v>
      </c>
      <c r="X75" s="95" t="e">
        <f>#REF!-W75</f>
        <v>#REF!</v>
      </c>
      <c r="Y75" s="258"/>
      <c r="Z75" s="154"/>
      <c r="AA75" s="223"/>
      <c r="AB75" s="223"/>
      <c r="AC75" s="241"/>
      <c r="AD75" s="241"/>
      <c r="AE75" s="241"/>
      <c r="AF75" s="241"/>
      <c r="AG75" s="241"/>
      <c r="AH75" s="61" t="e">
        <f>(O78-#REF!)/#REF!</f>
        <v>#REF!</v>
      </c>
      <c r="AI75" s="121"/>
      <c r="AJ75" s="67"/>
      <c r="AK75" s="67"/>
      <c r="AL75" s="67"/>
      <c r="AM75" s="67"/>
      <c r="AN75" s="67"/>
      <c r="AQ75" s="67"/>
      <c r="AR75" s="67"/>
      <c r="AS75" s="67"/>
      <c r="AT75" s="67"/>
      <c r="AU75" s="67"/>
      <c r="AV75" s="67"/>
      <c r="AW75" s="67"/>
      <c r="AX75" s="67">
        <f t="shared" si="24"/>
        <v>0</v>
      </c>
      <c r="AY75" s="67" t="e">
        <f>#REF!-AU75</f>
        <v>#REF!</v>
      </c>
      <c r="AZ75" s="67" t="e">
        <f>#REF!-AV75</f>
        <v>#REF!</v>
      </c>
      <c r="BA75" s="67" t="e">
        <f>AW75-#REF!</f>
        <v>#REF!</v>
      </c>
      <c r="BB75" s="98"/>
      <c r="BC75" s="98"/>
      <c r="BD75" s="98"/>
      <c r="BE75" s="98"/>
      <c r="BF75" s="98"/>
      <c r="BG75" s="98"/>
      <c r="BH75" s="98"/>
      <c r="BI75" s="98"/>
      <c r="BJ75" s="122"/>
      <c r="BK75" s="122"/>
      <c r="BL75" s="67"/>
      <c r="BM75" s="67"/>
      <c r="BN75" s="67"/>
      <c r="BO75" s="67"/>
      <c r="BP75" s="67"/>
      <c r="BQ75" s="67"/>
      <c r="BR75" s="67"/>
      <c r="BS75" s="67"/>
      <c r="BT75" s="67"/>
      <c r="BU75" s="67"/>
      <c r="BV75" s="67"/>
      <c r="BW75" s="123"/>
      <c r="BX75" s="124"/>
      <c r="BZ75" s="67"/>
      <c r="CA75" s="67"/>
      <c r="CB75" s="67"/>
      <c r="CC75" s="67"/>
      <c r="CD75" s="67"/>
      <c r="CE75" s="67"/>
      <c r="CF75" s="67"/>
      <c r="CG75" s="67"/>
      <c r="CH75" s="67"/>
      <c r="CI75" s="67"/>
      <c r="CJ75" s="67"/>
      <c r="CK75" s="67"/>
      <c r="CL75" s="67"/>
      <c r="CM75" s="67"/>
      <c r="CY75" s="223"/>
      <c r="CZ75" s="125"/>
    </row>
    <row r="76" spans="4:104" ht="42" customHeight="1">
      <c r="D76" s="259">
        <v>21</v>
      </c>
      <c r="E76" s="81" t="s">
        <v>89</v>
      </c>
      <c r="F76" s="126"/>
      <c r="G76" s="229"/>
      <c r="H76" s="229"/>
      <c r="I76" s="126"/>
      <c r="J76" s="229"/>
      <c r="K76" s="229"/>
      <c r="L76" s="154"/>
      <c r="M76" s="154"/>
      <c r="N76" s="229"/>
      <c r="O76" s="154"/>
      <c r="P76" s="154"/>
      <c r="Q76" s="241"/>
      <c r="R76" s="242"/>
      <c r="S76" s="241"/>
      <c r="T76" s="241"/>
      <c r="U76" s="243"/>
      <c r="V76" s="243"/>
      <c r="W76" s="95" t="e">
        <f>#REF!+V76</f>
        <v>#REF!</v>
      </c>
      <c r="X76" s="95" t="e">
        <f>#REF!-W76</f>
        <v>#REF!</v>
      </c>
      <c r="Y76" s="258"/>
      <c r="Z76" s="154"/>
      <c r="AA76" s="229"/>
      <c r="AB76" s="229"/>
      <c r="AC76" s="241"/>
      <c r="AD76" s="241"/>
      <c r="AE76" s="241"/>
      <c r="AF76" s="241"/>
      <c r="AG76" s="241"/>
      <c r="AH76" s="61" t="e">
        <f>(O79-#REF!)/#REF!</f>
        <v>#REF!</v>
      </c>
      <c r="AI76" s="121"/>
      <c r="AJ76" s="67"/>
      <c r="AK76" s="67"/>
      <c r="AL76" s="67"/>
      <c r="AM76" s="67"/>
      <c r="AN76" s="67"/>
      <c r="AQ76" s="67"/>
      <c r="AR76" s="67"/>
      <c r="AS76" s="67"/>
      <c r="AT76" s="67"/>
      <c r="AU76" s="67"/>
      <c r="AV76" s="67"/>
      <c r="AW76" s="67"/>
      <c r="AX76" s="67">
        <f t="shared" si="24"/>
        <v>0</v>
      </c>
      <c r="AY76" s="67" t="e">
        <f>#REF!-AU76</f>
        <v>#REF!</v>
      </c>
      <c r="AZ76" s="67" t="e">
        <f>#REF!-AV76</f>
        <v>#REF!</v>
      </c>
      <c r="BA76" s="67" t="e">
        <f>AW76-#REF!</f>
        <v>#REF!</v>
      </c>
      <c r="BB76" s="98">
        <v>0</v>
      </c>
      <c r="BC76" s="98">
        <v>0</v>
      </c>
      <c r="BD76" s="98">
        <v>0</v>
      </c>
      <c r="BE76" s="98">
        <v>0</v>
      </c>
      <c r="BF76" s="98">
        <v>0</v>
      </c>
      <c r="BG76" s="98">
        <v>0</v>
      </c>
      <c r="BH76" s="98">
        <v>0</v>
      </c>
      <c r="BI76" s="98">
        <v>0</v>
      </c>
      <c r="BJ76" s="122"/>
      <c r="BK76" s="122"/>
      <c r="BL76" s="67"/>
      <c r="BM76" s="67" t="e">
        <f>BB76-#REF!</f>
        <v>#REF!</v>
      </c>
      <c r="BN76" s="67" t="e">
        <f>BC76-#REF!</f>
        <v>#REF!</v>
      </c>
      <c r="BO76" s="67" t="e">
        <f>BD76-#REF!</f>
        <v>#REF!</v>
      </c>
      <c r="BP76" s="67" t="e">
        <f>BE76-#REF!</f>
        <v>#REF!</v>
      </c>
      <c r="BQ76" s="67" t="e">
        <f>BF76-#REF!</f>
        <v>#REF!</v>
      </c>
      <c r="BR76" s="67">
        <f>BG76-Z76</f>
        <v>0</v>
      </c>
      <c r="BS76" s="67">
        <f>BH76-Y76</f>
        <v>0</v>
      </c>
      <c r="BT76" s="67" t="e">
        <f>BI76-#REF!</f>
        <v>#REF!</v>
      </c>
      <c r="BU76" s="67" t="e">
        <f>BJ76-#REF!</f>
        <v>#REF!</v>
      </c>
      <c r="BV76" s="67" t="e">
        <f>BK76-#REF!</f>
        <v>#REF!</v>
      </c>
      <c r="BW76" s="123"/>
      <c r="BX76" s="124"/>
      <c r="BZ76" s="67"/>
      <c r="CA76" s="67"/>
      <c r="CB76" s="67"/>
      <c r="CC76" s="67"/>
      <c r="CD76" s="67"/>
      <c r="CE76" s="67"/>
      <c r="CF76" s="67"/>
      <c r="CG76" s="67"/>
      <c r="CH76" s="67"/>
      <c r="CI76" s="67"/>
      <c r="CJ76" s="67"/>
      <c r="CK76" s="67"/>
      <c r="CL76" s="67"/>
      <c r="CM76" s="67"/>
      <c r="CY76" s="229"/>
      <c r="CZ76" s="135"/>
    </row>
    <row r="77" spans="4:104" ht="23.25" customHeight="1">
      <c r="D77" s="260"/>
      <c r="E77" s="90" t="s">
        <v>90</v>
      </c>
      <c r="F77" s="261">
        <f>F52/F130-0.01</f>
        <v>0.50784428278141747</v>
      </c>
      <c r="G77" s="261">
        <v>0.7677492351684696</v>
      </c>
      <c r="H77" s="261">
        <v>-1.73738320337734</v>
      </c>
      <c r="I77" s="261">
        <f>I52/I130</f>
        <v>4.1479069416820007</v>
      </c>
      <c r="J77" s="261">
        <v>1.044498235363758</v>
      </c>
      <c r="K77" s="261">
        <f>K61/K130</f>
        <v>-5.7470315953146764</v>
      </c>
      <c r="L77" s="261">
        <f>L61/L130</f>
        <v>1.1544232564543278</v>
      </c>
      <c r="M77" s="261">
        <v>1.6465992430230254</v>
      </c>
      <c r="N77" s="261">
        <v>-0.18356280869016539</v>
      </c>
      <c r="O77" s="261">
        <f>O61/O130</f>
        <v>6.4189025264011832</v>
      </c>
      <c r="P77" s="261">
        <v>2.4721254815782063</v>
      </c>
      <c r="Q77" s="262"/>
      <c r="R77" s="263">
        <v>-1.5570844194509661</v>
      </c>
      <c r="S77" s="262">
        <v>2.6585765982807468</v>
      </c>
      <c r="T77" s="262"/>
      <c r="U77" s="264"/>
      <c r="V77" s="264">
        <v>0.65960610645199691</v>
      </c>
      <c r="W77" s="95" t="e">
        <f>#REF!+V77</f>
        <v>#REF!</v>
      </c>
      <c r="X77" s="95" t="e">
        <f>#REF!-W77</f>
        <v>#REF!</v>
      </c>
      <c r="Y77" s="261">
        <v>-3.1606140253809101</v>
      </c>
      <c r="Z77" s="261" t="e">
        <f>Z61/Z130</f>
        <v>#REF!</v>
      </c>
      <c r="AA77" s="261">
        <v>2.1</v>
      </c>
      <c r="AB77" s="261">
        <v>-7.22</v>
      </c>
      <c r="AC77" s="262">
        <v>-6.0117984767065504</v>
      </c>
      <c r="AD77" s="262">
        <v>0.49470457983899802</v>
      </c>
      <c r="AE77" s="262">
        <v>1.50030185110827</v>
      </c>
      <c r="AF77" s="262">
        <v>0.32195059957776001</v>
      </c>
      <c r="AG77" s="262">
        <v>0.65960610645199702</v>
      </c>
      <c r="AH77" s="61" t="e">
        <f>(O80-#REF!)/#REF!</f>
        <v>#REF!</v>
      </c>
      <c r="AI77" s="265">
        <v>-3.4691738682634399</v>
      </c>
      <c r="AJ77" s="67">
        <v>-1.8659806061663</v>
      </c>
      <c r="AK77" s="67">
        <v>-0.811711127944723</v>
      </c>
      <c r="AL77" s="67">
        <v>-15.6698680284379</v>
      </c>
      <c r="AM77" s="67">
        <v>-23.350058200800401</v>
      </c>
      <c r="AN77" s="67"/>
      <c r="AO77" s="97">
        <v>-9.9767013284739292</v>
      </c>
      <c r="AP77" s="97">
        <v>-9.4057862068870595</v>
      </c>
      <c r="AQ77" s="67"/>
      <c r="AR77" s="67"/>
      <c r="AS77" s="67"/>
      <c r="AT77" s="67">
        <v>-22.9904525419675</v>
      </c>
      <c r="AU77" s="67">
        <v>-4.1019219093047203</v>
      </c>
      <c r="AV77" s="67">
        <v>-15.3068262708455</v>
      </c>
      <c r="AW77" s="67">
        <v>-3.94957872322632</v>
      </c>
      <c r="AX77" s="67" t="e">
        <f t="shared" si="24"/>
        <v>#REF!</v>
      </c>
      <c r="AY77" s="67" t="e">
        <f>#REF!-AU77</f>
        <v>#REF!</v>
      </c>
      <c r="AZ77" s="67" t="e">
        <f>#REF!-AV77</f>
        <v>#REF!</v>
      </c>
      <c r="BA77" s="67" t="e">
        <f>AW77-#REF!</f>
        <v>#REF!</v>
      </c>
      <c r="BB77" s="98">
        <v>0.51720156158115005</v>
      </c>
      <c r="BC77" s="98">
        <v>-25.664627697298201</v>
      </c>
      <c r="BD77" s="98">
        <v>-21.1431573435102</v>
      </c>
      <c r="BE77" s="98">
        <v>0</v>
      </c>
      <c r="BF77" s="98">
        <v>0.90401699761498699</v>
      </c>
      <c r="BG77" s="98">
        <v>-14.110945154600699</v>
      </c>
      <c r="BH77" s="98">
        <v>-4.1491122600028296</v>
      </c>
      <c r="BI77" s="98">
        <v>0</v>
      </c>
      <c r="BJ77" s="266">
        <v>13.675283495517499</v>
      </c>
      <c r="BK77" s="266">
        <v>23.468664253965901</v>
      </c>
      <c r="BL77" s="67"/>
      <c r="BM77" s="67" t="e">
        <f>BB77-#REF!</f>
        <v>#REF!</v>
      </c>
      <c r="BN77" s="67" t="e">
        <f>BC77-#REF!</f>
        <v>#REF!</v>
      </c>
      <c r="BO77" s="67" t="e">
        <f>BD77-#REF!</f>
        <v>#REF!</v>
      </c>
      <c r="BP77" s="67" t="e">
        <f>BE77-#REF!</f>
        <v>#REF!</v>
      </c>
      <c r="BQ77" s="67" t="e">
        <f>BF77-#REF!</f>
        <v>#REF!</v>
      </c>
      <c r="BR77" s="67" t="e">
        <f>BG77-Z77</f>
        <v>#REF!</v>
      </c>
      <c r="BS77" s="67">
        <f>BH77-Y77</f>
        <v>-0.98849823462191955</v>
      </c>
      <c r="BT77" s="67" t="e">
        <f>BI77-#REF!</f>
        <v>#REF!</v>
      </c>
      <c r="BU77" s="67" t="e">
        <f>BJ77-#REF!</f>
        <v>#REF!</v>
      </c>
      <c r="BV77" s="67" t="e">
        <f>BK77-#REF!</f>
        <v>#REF!</v>
      </c>
      <c r="BW77" s="267"/>
      <c r="BX77" s="268"/>
      <c r="BZ77" s="67">
        <v>-9.3005599749363306</v>
      </c>
      <c r="CA77" s="67"/>
      <c r="CB77" s="67"/>
      <c r="CC77" s="67"/>
      <c r="CD77" s="67"/>
      <c r="CE77" s="67"/>
      <c r="CF77" s="67"/>
      <c r="CG77" s="67"/>
      <c r="CH77" s="67"/>
      <c r="CI77" s="67"/>
      <c r="CJ77" s="67"/>
      <c r="CK77" s="67"/>
      <c r="CL77" s="67"/>
      <c r="CM77" s="67"/>
      <c r="CR77" s="66">
        <v>-3.1606140253809101</v>
      </c>
      <c r="CY77" s="269">
        <v>3.6300626589005827</v>
      </c>
      <c r="CZ77" s="270">
        <v>5.2644792699468557</v>
      </c>
    </row>
    <row r="78" spans="4:104" ht="23.25" customHeight="1">
      <c r="D78" s="271"/>
      <c r="E78" s="272" t="s">
        <v>91</v>
      </c>
      <c r="F78" s="273">
        <f>F52/F131-0.01</f>
        <v>0.50789098967748347</v>
      </c>
      <c r="G78" s="273">
        <v>0.76781848220840831</v>
      </c>
      <c r="H78" s="274">
        <v>-1.7368195762000183</v>
      </c>
      <c r="I78" s="273">
        <f>I52/I131</f>
        <v>4.148281061595763</v>
      </c>
      <c r="J78" s="274">
        <v>1.0441593880726301</v>
      </c>
      <c r="K78" s="274">
        <f>K77</f>
        <v>-5.7470315953146764</v>
      </c>
      <c r="L78" s="273">
        <f>L77</f>
        <v>1.1544232564543278</v>
      </c>
      <c r="M78" s="274">
        <v>1.6465992430230254</v>
      </c>
      <c r="N78" s="273">
        <v>-0.18356280869016539</v>
      </c>
      <c r="O78" s="273">
        <f>O77</f>
        <v>6.4189025264011832</v>
      </c>
      <c r="P78" s="273">
        <v>2.4721254815782063</v>
      </c>
      <c r="Q78" s="262"/>
      <c r="R78" s="263">
        <v>-1.5570844194509661</v>
      </c>
      <c r="S78" s="262">
        <v>2.6585765982807468</v>
      </c>
      <c r="T78" s="262"/>
      <c r="U78" s="264"/>
      <c r="V78" s="264">
        <v>0.65659946715130524</v>
      </c>
      <c r="W78" s="95" t="e">
        <f>#REF!+V78</f>
        <v>#REF!</v>
      </c>
      <c r="X78" s="95" t="e">
        <f>#REF!-W78</f>
        <v>#REF!</v>
      </c>
      <c r="Y78" s="273">
        <v>-3.1606140253809101</v>
      </c>
      <c r="Z78" s="273" t="e">
        <f>Z52/Z131</f>
        <v>#REF!</v>
      </c>
      <c r="AA78" s="274">
        <v>2.09</v>
      </c>
      <c r="AB78" s="274">
        <f>AB77</f>
        <v>-7.22</v>
      </c>
      <c r="AC78" s="262">
        <v>-6.0117984767065504</v>
      </c>
      <c r="AD78" s="262">
        <v>0.49244960036347901</v>
      </c>
      <c r="AE78" s="262">
        <v>1.49252209256035</v>
      </c>
      <c r="AF78" s="262">
        <v>0.32048307325242298</v>
      </c>
      <c r="AG78" s="262">
        <v>0.65659946715130502</v>
      </c>
      <c r="AH78" s="61" t="e">
        <f>(O81-#REF!)/#REF!</f>
        <v>#REF!</v>
      </c>
      <c r="AI78" s="265">
        <v>-3.4691738682634399</v>
      </c>
      <c r="AJ78" s="67">
        <v>-1.8659806061663</v>
      </c>
      <c r="AK78" s="67">
        <v>-0.811711127944723</v>
      </c>
      <c r="AL78" s="67">
        <v>-15.6698680284379</v>
      </c>
      <c r="AM78" s="67">
        <v>-23.350058200800401</v>
      </c>
      <c r="AN78" s="67"/>
      <c r="AO78" s="97">
        <v>-9.9767013284739292</v>
      </c>
      <c r="AP78" s="97">
        <v>-9.4057862068870595</v>
      </c>
      <c r="AQ78" s="67"/>
      <c r="AR78" s="67"/>
      <c r="AS78" s="67"/>
      <c r="AT78" s="67">
        <v>-22.9904525419675</v>
      </c>
      <c r="AU78" s="67">
        <v>-4.1019219093047203</v>
      </c>
      <c r="AV78" s="67">
        <v>-15.3068262708455</v>
      </c>
      <c r="AW78" s="67">
        <v>-3.94957872322632</v>
      </c>
      <c r="AX78" s="67" t="e">
        <f t="shared" si="24"/>
        <v>#REF!</v>
      </c>
      <c r="AY78" s="67" t="e">
        <f>#REF!-AU78</f>
        <v>#REF!</v>
      </c>
      <c r="AZ78" s="67" t="e">
        <f>#REF!-AV78</f>
        <v>#REF!</v>
      </c>
      <c r="BA78" s="67" t="e">
        <f>AW78-#REF!</f>
        <v>#REF!</v>
      </c>
      <c r="BB78" s="98">
        <v>0.51720156158115005</v>
      </c>
      <c r="BC78" s="98">
        <v>-25.664627697298201</v>
      </c>
      <c r="BD78" s="98">
        <v>-21.1431573435102</v>
      </c>
      <c r="BE78" s="98">
        <v>0</v>
      </c>
      <c r="BF78" s="98">
        <v>0.90401699761498699</v>
      </c>
      <c r="BG78" s="98">
        <v>-14.110945154600699</v>
      </c>
      <c r="BH78" s="98">
        <v>-4.1491122600028296</v>
      </c>
      <c r="BI78" s="98">
        <v>0</v>
      </c>
      <c r="BJ78" s="266">
        <v>13.675283495517499</v>
      </c>
      <c r="BK78" s="266">
        <v>23.468664253965901</v>
      </c>
      <c r="BL78" s="67"/>
      <c r="BM78" s="67" t="e">
        <f>BB78-#REF!</f>
        <v>#REF!</v>
      </c>
      <c r="BN78" s="67" t="e">
        <f>BC78-#REF!</f>
        <v>#REF!</v>
      </c>
      <c r="BO78" s="67" t="e">
        <f>BD78-#REF!</f>
        <v>#REF!</v>
      </c>
      <c r="BP78" s="67" t="e">
        <f>BE78-#REF!</f>
        <v>#REF!</v>
      </c>
      <c r="BQ78" s="67" t="e">
        <f>BF78-#REF!</f>
        <v>#REF!</v>
      </c>
      <c r="BR78" s="67" t="e">
        <f>BG78-Z78</f>
        <v>#REF!</v>
      </c>
      <c r="BS78" s="67">
        <f>BH78-Y78</f>
        <v>-0.98849823462191955</v>
      </c>
      <c r="BT78" s="67" t="e">
        <f>BI78-#REF!</f>
        <v>#REF!</v>
      </c>
      <c r="BU78" s="67" t="e">
        <f>BJ78-#REF!</f>
        <v>#REF!</v>
      </c>
      <c r="BV78" s="67" t="e">
        <f>BK78-#REF!</f>
        <v>#REF!</v>
      </c>
      <c r="BW78" s="267"/>
      <c r="BX78" s="268"/>
      <c r="BZ78" s="67">
        <v>-9.3005599749363306</v>
      </c>
      <c r="CA78" s="67"/>
      <c r="CB78" s="67"/>
      <c r="CC78" s="67"/>
      <c r="CD78" s="67"/>
      <c r="CE78" s="67"/>
      <c r="CF78" s="67"/>
      <c r="CG78" s="67"/>
      <c r="CH78" s="67"/>
      <c r="CI78" s="67"/>
      <c r="CJ78" s="67"/>
      <c r="CK78" s="67"/>
      <c r="CL78" s="67"/>
      <c r="CM78" s="67"/>
      <c r="CR78" s="66">
        <v>-3.1606140253809101</v>
      </c>
      <c r="CY78" s="275">
        <v>3.6303900719182796</v>
      </c>
      <c r="CZ78" s="276">
        <v>5.2644792699468557</v>
      </c>
    </row>
    <row r="79" spans="4:104" ht="5.0999999999999996" customHeight="1">
      <c r="D79" s="277"/>
      <c r="E79" s="278"/>
      <c r="F79" s="278"/>
      <c r="G79" s="278"/>
      <c r="H79" s="278"/>
      <c r="I79" s="278"/>
      <c r="J79" s="279"/>
      <c r="K79" s="278"/>
      <c r="L79" s="278"/>
      <c r="M79" s="278"/>
      <c r="N79" s="278"/>
      <c r="O79" s="278"/>
      <c r="P79" s="280"/>
      <c r="Q79" s="262"/>
      <c r="R79" s="281"/>
      <c r="S79" s="280"/>
      <c r="T79" s="280"/>
      <c r="U79" s="282"/>
      <c r="V79" s="282"/>
      <c r="W79" s="282"/>
      <c r="X79" s="282"/>
      <c r="Y79" s="280"/>
      <c r="Z79" s="280"/>
      <c r="AA79" s="280"/>
      <c r="AB79" s="280"/>
      <c r="AC79" s="280"/>
      <c r="AD79" s="280"/>
      <c r="AE79" s="280"/>
      <c r="AF79" s="280"/>
      <c r="AG79" s="280"/>
      <c r="AH79" s="61" t="e">
        <f>(O82-#REF!)/#REF!</f>
        <v>#REF!</v>
      </c>
      <c r="AI79" s="265"/>
      <c r="AJ79" s="67"/>
      <c r="AK79" s="67"/>
      <c r="AL79" s="67"/>
      <c r="AM79" s="67"/>
      <c r="AN79" s="67"/>
      <c r="AQ79" s="67"/>
      <c r="AR79" s="67"/>
      <c r="AS79" s="67"/>
      <c r="AT79" s="67"/>
      <c r="AU79" s="67"/>
      <c r="AV79" s="67"/>
      <c r="AW79" s="67"/>
      <c r="AX79" s="67" t="e">
        <f>#REF!-AT79</f>
        <v>#REF!</v>
      </c>
      <c r="AY79" s="67" t="e">
        <f>#REF!-AU79</f>
        <v>#REF!</v>
      </c>
      <c r="AZ79" s="67" t="e">
        <f>#REF!-AV79</f>
        <v>#REF!</v>
      </c>
      <c r="BA79" s="67" t="e">
        <f>AW79-#REF!</f>
        <v>#REF!</v>
      </c>
      <c r="BB79" s="98"/>
      <c r="BC79" s="98"/>
      <c r="BD79" s="98"/>
      <c r="BE79" s="98"/>
      <c r="BF79" s="98"/>
      <c r="BG79" s="98"/>
      <c r="BH79" s="98"/>
      <c r="BI79" s="98"/>
      <c r="BJ79" s="283"/>
      <c r="BK79" s="284"/>
      <c r="BL79" s="67"/>
      <c r="BM79" s="67"/>
      <c r="BN79" s="67"/>
      <c r="BO79" s="67"/>
      <c r="BP79" s="67"/>
      <c r="BQ79" s="67"/>
      <c r="BR79" s="67"/>
      <c r="BS79" s="67"/>
      <c r="BT79" s="67"/>
      <c r="BU79" s="67"/>
      <c r="BV79" s="67"/>
    </row>
    <row r="80" spans="4:104" s="285" customFormat="1" ht="15.75" hidden="1" customHeight="1">
      <c r="E80" s="286"/>
      <c r="F80" s="287"/>
      <c r="G80" s="287"/>
      <c r="H80" s="287"/>
      <c r="I80" s="287"/>
      <c r="J80" s="287">
        <v>-7.3101179532388496</v>
      </c>
      <c r="K80" s="287"/>
      <c r="L80" s="287"/>
      <c r="M80" s="287"/>
      <c r="N80" s="287"/>
      <c r="O80" s="287"/>
      <c r="P80" s="288"/>
      <c r="Q80" s="289"/>
      <c r="R80" s="290"/>
      <c r="S80" s="289"/>
      <c r="T80" s="289"/>
      <c r="U80" s="291"/>
      <c r="V80" s="291"/>
      <c r="W80" s="291"/>
      <c r="X80" s="291"/>
      <c r="Y80" s="289"/>
      <c r="Z80" s="288">
        <v>-2.9236207114692698</v>
      </c>
      <c r="AA80" s="288"/>
      <c r="AB80" s="288"/>
      <c r="AC80" s="287"/>
      <c r="AD80" s="287"/>
      <c r="AE80" s="287"/>
      <c r="AF80" s="287"/>
      <c r="AG80" s="287"/>
      <c r="AH80" s="287"/>
      <c r="AI80" s="286">
        <v>-9.1764955403446606</v>
      </c>
      <c r="AJ80" s="285">
        <v>-1.8659806061663</v>
      </c>
      <c r="AK80" s="285">
        <v>-0.811711127944723</v>
      </c>
      <c r="AO80" s="292"/>
      <c r="AP80" s="292"/>
      <c r="BX80" s="293"/>
    </row>
    <row r="81" spans="5:66" ht="12" customHeight="1">
      <c r="P81" s="295"/>
      <c r="Z81" s="295"/>
      <c r="AA81" s="295"/>
      <c r="AB81" s="295"/>
      <c r="AJ81" s="67"/>
      <c r="AK81" s="67"/>
      <c r="AL81" s="67"/>
      <c r="AM81" s="67"/>
      <c r="AN81" s="67"/>
      <c r="AQ81" s="67"/>
      <c r="AR81" s="67"/>
      <c r="AS81" s="67"/>
      <c r="AT81" s="67"/>
      <c r="AU81" s="67"/>
      <c r="AV81" s="67"/>
      <c r="AW81" s="67"/>
      <c r="AX81" s="67"/>
      <c r="AY81" s="67"/>
      <c r="AZ81" s="67"/>
      <c r="BA81" s="67"/>
      <c r="BB81" s="67"/>
      <c r="BC81" s="67"/>
      <c r="BD81" s="67"/>
      <c r="BE81" s="67"/>
      <c r="BF81" s="67"/>
      <c r="BG81" s="67"/>
      <c r="BH81" s="67"/>
      <c r="BI81" s="67"/>
      <c r="BJ81" s="67"/>
      <c r="BK81" s="67"/>
      <c r="BL81" s="67"/>
      <c r="BM81" s="67"/>
      <c r="BN81" s="67"/>
    </row>
    <row r="82" spans="5:66" ht="6.75" customHeight="1">
      <c r="P82" s="300"/>
      <c r="Q82" s="301"/>
      <c r="R82" s="302"/>
      <c r="S82" s="301"/>
      <c r="T82" s="301"/>
      <c r="U82" s="291"/>
      <c r="V82" s="291"/>
      <c r="W82" s="291"/>
      <c r="X82" s="291"/>
      <c r="Y82" s="301"/>
      <c r="Z82" s="300"/>
      <c r="AA82" s="300"/>
      <c r="AB82" s="300"/>
      <c r="AC82" s="303"/>
      <c r="AD82" s="303"/>
      <c r="AE82" s="303"/>
      <c r="AF82" s="303"/>
      <c r="AG82" s="303"/>
      <c r="AH82" s="303"/>
      <c r="AI82" s="304"/>
    </row>
    <row r="83" spans="5:66" ht="15" hidden="1" customHeight="1">
      <c r="E83" s="294" t="e" cm="1">
        <f t="array" ref="E83">SUM(ROUND(E77:E82,0))+1</f>
        <v>#VALUE!</v>
      </c>
      <c r="F83" s="299"/>
      <c r="G83" s="299"/>
      <c r="H83" s="299"/>
      <c r="I83" s="299"/>
      <c r="J83" s="299" t="e">
        <f>J80-#REF!</f>
        <v>#REF!</v>
      </c>
      <c r="K83" s="299"/>
      <c r="L83" s="299"/>
      <c r="M83" s="299"/>
      <c r="N83" s="299"/>
      <c r="O83" s="299"/>
      <c r="P83" s="299"/>
      <c r="Q83" s="299"/>
      <c r="R83" s="305"/>
      <c r="S83" s="299"/>
      <c r="T83" s="299"/>
      <c r="Y83" s="299"/>
      <c r="Z83" s="299" t="e">
        <f>Z80-#REF!</f>
        <v>#REF!</v>
      </c>
      <c r="AA83" s="299"/>
      <c r="AB83" s="299"/>
      <c r="AC83" s="299"/>
      <c r="AD83" s="299"/>
      <c r="AE83" s="299"/>
      <c r="AF83" s="299"/>
      <c r="AG83" s="299"/>
      <c r="AH83" s="299"/>
      <c r="AI83" s="299">
        <v>-1.2743424974947899</v>
      </c>
      <c r="AJ83" s="299">
        <v>0</v>
      </c>
      <c r="AK83" s="299">
        <v>0</v>
      </c>
      <c r="AL83" s="299">
        <f>AL80-AL77</f>
        <v>15.6698680284379</v>
      </c>
      <c r="AM83" s="299">
        <f>AM80-AM77</f>
        <v>23.350058200800401</v>
      </c>
      <c r="AN83" s="299">
        <f>AN80-AN77</f>
        <v>0</v>
      </c>
    </row>
    <row r="84" spans="5:66" ht="15.75" hidden="1" customHeight="1">
      <c r="P84" s="295"/>
      <c r="Z84" s="295"/>
      <c r="AA84" s="295"/>
      <c r="AB84" s="295"/>
      <c r="AJ84" s="66" t="s">
        <v>92</v>
      </c>
      <c r="AK84" s="66" t="s">
        <v>92</v>
      </c>
    </row>
    <row r="85" spans="5:66" ht="15.75" hidden="1" customHeight="1">
      <c r="E85" s="306"/>
      <c r="J85" s="306"/>
      <c r="P85" s="295"/>
      <c r="Z85" s="295"/>
      <c r="AA85" s="295"/>
      <c r="AB85" s="295"/>
      <c r="AJ85" s="66">
        <v>44539</v>
      </c>
    </row>
    <row r="86" spans="5:66" ht="15.75" hidden="1" customHeight="1">
      <c r="E86" s="306"/>
      <c r="J86" s="306"/>
      <c r="P86" s="295"/>
      <c r="Z86" s="295"/>
      <c r="AA86" s="295"/>
      <c r="AB86" s="295"/>
      <c r="AJ86" s="66">
        <v>44287</v>
      </c>
    </row>
    <row r="87" spans="5:66" ht="15.75" hidden="1" customHeight="1">
      <c r="E87" s="306"/>
      <c r="J87" s="306"/>
      <c r="P87" s="295"/>
      <c r="Z87" s="295"/>
      <c r="AA87" s="295"/>
      <c r="AB87" s="295"/>
    </row>
    <row r="88" spans="5:66" ht="15.75" hidden="1" customHeight="1">
      <c r="E88" s="307" t="s">
        <v>93</v>
      </c>
      <c r="J88" s="308" t="s">
        <v>94</v>
      </c>
      <c r="P88" s="295"/>
      <c r="Z88" s="295"/>
      <c r="AA88" s="295"/>
      <c r="AB88" s="295"/>
      <c r="AJ88" s="66" t="s">
        <v>95</v>
      </c>
    </row>
    <row r="89" spans="5:66" ht="15.75" hidden="1" customHeight="1">
      <c r="E89" s="309" t="s">
        <v>96</v>
      </c>
      <c r="J89" s="310">
        <f>28350801/10^5</f>
        <v>283.50801000000001</v>
      </c>
      <c r="P89" s="295"/>
      <c r="Z89" s="295"/>
      <c r="AA89" s="295"/>
      <c r="AB89" s="295"/>
      <c r="AJ89" s="66">
        <v>260.82736920000002</v>
      </c>
    </row>
    <row r="90" spans="5:66" ht="15.75" hidden="1" customHeight="1">
      <c r="E90" s="309" t="s">
        <v>97</v>
      </c>
      <c r="J90" s="310">
        <f>37750734/10^5</f>
        <v>377.50734</v>
      </c>
      <c r="P90" s="295"/>
      <c r="Z90" s="295"/>
      <c r="AA90" s="295"/>
      <c r="AB90" s="295"/>
      <c r="AJ90" s="66">
        <v>30.200587200000001</v>
      </c>
    </row>
    <row r="91" spans="5:66" ht="15.75" hidden="1" customHeight="1">
      <c r="E91" s="311" t="s">
        <v>98</v>
      </c>
      <c r="J91" s="310"/>
      <c r="P91" s="295"/>
      <c r="Z91" s="295"/>
      <c r="AA91" s="295"/>
      <c r="AB91" s="295"/>
      <c r="AJ91" s="66">
        <v>291.02795639999999</v>
      </c>
    </row>
    <row r="92" spans="5:66" ht="15.75" hidden="1" customHeight="1">
      <c r="E92" s="306"/>
      <c r="J92" s="306"/>
      <c r="P92" s="295"/>
      <c r="Z92" s="295"/>
      <c r="AA92" s="295"/>
      <c r="AB92" s="295"/>
    </row>
    <row r="93" spans="5:66" ht="15.75" hidden="1" customHeight="1">
      <c r="P93" s="295"/>
      <c r="Z93" s="295"/>
      <c r="AA93" s="295"/>
      <c r="AB93" s="295"/>
    </row>
    <row r="94" spans="5:66" ht="15.75" hidden="1" customHeight="1">
      <c r="E94" s="312" t="s">
        <v>46</v>
      </c>
      <c r="P94" s="300"/>
      <c r="Q94" s="301"/>
      <c r="R94" s="302"/>
      <c r="S94" s="301"/>
      <c r="T94" s="301"/>
      <c r="U94" s="291"/>
      <c r="V94" s="291"/>
      <c r="W94" s="291"/>
      <c r="X94" s="291"/>
      <c r="Y94" s="301"/>
      <c r="Z94" s="300"/>
      <c r="AA94" s="300"/>
      <c r="AB94" s="300"/>
      <c r="AC94" s="303"/>
      <c r="AD94" s="303"/>
      <c r="AE94" s="303"/>
      <c r="AF94" s="303"/>
      <c r="AG94" s="303"/>
      <c r="AH94" s="303"/>
      <c r="AK94" s="66">
        <v>3244</v>
      </c>
    </row>
    <row r="95" spans="5:66" ht="15.75" hidden="1" customHeight="1">
      <c r="E95" s="312" t="s">
        <v>47</v>
      </c>
      <c r="P95" s="300"/>
      <c r="Q95" s="301"/>
      <c r="R95" s="302"/>
      <c r="S95" s="301"/>
      <c r="T95" s="301"/>
      <c r="U95" s="291"/>
      <c r="V95" s="291"/>
      <c r="W95" s="291"/>
      <c r="X95" s="291"/>
      <c r="Y95" s="301"/>
      <c r="Z95" s="300"/>
      <c r="AA95" s="300"/>
      <c r="AB95" s="300"/>
      <c r="AC95" s="303"/>
      <c r="AD95" s="303"/>
      <c r="AE95" s="303"/>
      <c r="AF95" s="303"/>
      <c r="AG95" s="303"/>
      <c r="AH95" s="303"/>
      <c r="AK95" s="66">
        <v>28</v>
      </c>
    </row>
    <row r="96" spans="5:66" ht="15.75" hidden="1" customHeight="1">
      <c r="P96" s="295"/>
      <c r="Z96" s="295"/>
      <c r="AA96" s="295"/>
      <c r="AB96" s="295"/>
    </row>
    <row r="97" spans="5:40" ht="15.75" hidden="1" customHeight="1">
      <c r="E97" s="294" t="s">
        <v>99</v>
      </c>
      <c r="P97" s="295"/>
      <c r="Z97" s="295"/>
      <c r="AA97" s="295"/>
      <c r="AB97" s="295"/>
      <c r="AK97" s="294"/>
      <c r="AN97" s="115"/>
    </row>
    <row r="98" spans="5:40" ht="15.75" hidden="1" customHeight="1">
      <c r="E98" s="312" t="s">
        <v>46</v>
      </c>
      <c r="P98" s="295"/>
      <c r="Z98" s="295"/>
      <c r="AA98" s="295"/>
      <c r="AB98" s="295"/>
      <c r="AK98" s="66">
        <v>-658</v>
      </c>
    </row>
    <row r="99" spans="5:40" ht="15.75" hidden="1" customHeight="1">
      <c r="E99" s="312" t="s">
        <v>47</v>
      </c>
      <c r="P99" s="295"/>
      <c r="Z99" s="295"/>
      <c r="AA99" s="295"/>
      <c r="AB99" s="295"/>
      <c r="AK99" s="66">
        <v>32</v>
      </c>
    </row>
    <row r="100" spans="5:40" ht="15.75" hidden="1" customHeight="1">
      <c r="P100" s="295"/>
      <c r="Z100" s="295"/>
      <c r="AA100" s="295"/>
      <c r="AB100" s="295"/>
    </row>
    <row r="101" spans="5:40" ht="15.75" hidden="1" customHeight="1">
      <c r="E101" s="294" t="s">
        <v>100</v>
      </c>
      <c r="P101" s="300"/>
      <c r="Q101" s="301"/>
      <c r="R101" s="302"/>
      <c r="S101" s="301"/>
      <c r="T101" s="301"/>
      <c r="U101" s="291"/>
      <c r="V101" s="291"/>
      <c r="W101" s="291"/>
      <c r="X101" s="291"/>
      <c r="Y101" s="301"/>
      <c r="Z101" s="300"/>
      <c r="AA101" s="300"/>
      <c r="AB101" s="300"/>
      <c r="AC101" s="303"/>
      <c r="AD101" s="303"/>
      <c r="AE101" s="303"/>
      <c r="AF101" s="303"/>
      <c r="AG101" s="303"/>
      <c r="AH101" s="303"/>
      <c r="AK101" s="66">
        <v>1445</v>
      </c>
    </row>
    <row r="102" spans="5:40" ht="15.75" hidden="1" customHeight="1">
      <c r="E102" s="294" t="s">
        <v>101</v>
      </c>
      <c r="P102" s="295"/>
      <c r="Z102" s="295"/>
      <c r="AA102" s="295"/>
      <c r="AB102" s="295"/>
      <c r="AK102" s="115">
        <v>-569</v>
      </c>
    </row>
    <row r="103" spans="5:40" ht="15.75" hidden="1" customHeight="1">
      <c r="P103" s="295"/>
      <c r="Z103" s="295"/>
      <c r="AA103" s="295"/>
      <c r="AB103" s="295"/>
    </row>
    <row r="104" spans="5:40" ht="15.75" hidden="1" customHeight="1">
      <c r="P104" s="295"/>
      <c r="Z104" s="295"/>
      <c r="AA104" s="295"/>
      <c r="AB104" s="295"/>
    </row>
    <row r="105" spans="5:40" ht="15.75" hidden="1" customHeight="1">
      <c r="P105" s="295"/>
      <c r="Z105" s="295"/>
      <c r="AA105" s="295"/>
      <c r="AB105" s="295"/>
    </row>
    <row r="106" spans="5:40" ht="15.75" hidden="1" customHeight="1">
      <c r="E106" s="294" t="s">
        <v>102</v>
      </c>
      <c r="P106" s="295"/>
      <c r="Z106" s="295"/>
      <c r="AA106" s="295"/>
      <c r="AB106" s="295"/>
      <c r="AK106" s="66">
        <v>3351.4571900000001</v>
      </c>
    </row>
    <row r="107" spans="5:40" ht="15.75" hidden="1" customHeight="1">
      <c r="P107" s="295"/>
      <c r="Z107" s="295"/>
      <c r="AA107" s="295"/>
      <c r="AB107" s="295"/>
    </row>
    <row r="108" spans="5:40" ht="15.75" hidden="1" customHeight="1">
      <c r="E108" s="294" t="s">
        <v>103</v>
      </c>
      <c r="P108" s="295"/>
      <c r="Z108" s="295"/>
      <c r="AA108" s="295"/>
      <c r="AB108" s="295"/>
      <c r="AK108" s="66">
        <v>-79.457189999999599</v>
      </c>
    </row>
    <row r="109" spans="5:40" ht="15.75" hidden="1" customHeight="1">
      <c r="P109" s="295"/>
      <c r="Z109" s="295"/>
      <c r="AA109" s="295"/>
      <c r="AB109" s="295"/>
    </row>
    <row r="110" spans="5:40" ht="15.75" hidden="1" customHeight="1">
      <c r="E110" s="294" t="s">
        <v>104</v>
      </c>
      <c r="P110" s="295"/>
      <c r="Z110" s="295"/>
      <c r="AA110" s="295"/>
      <c r="AB110" s="295"/>
      <c r="AK110" s="66">
        <v>4944.4617600000001</v>
      </c>
    </row>
    <row r="111" spans="5:40" ht="15.75" hidden="1" customHeight="1">
      <c r="P111" s="295"/>
      <c r="Z111" s="295"/>
      <c r="AA111" s="295"/>
      <c r="AB111" s="295"/>
    </row>
    <row r="112" spans="5:40" ht="15.75" hidden="1" customHeight="1">
      <c r="E112" s="294" t="s">
        <v>105</v>
      </c>
      <c r="P112" s="295"/>
      <c r="Z112" s="295"/>
      <c r="AA112" s="295"/>
      <c r="AB112" s="295"/>
      <c r="AK112" s="66">
        <v>-79.461760000000098</v>
      </c>
    </row>
    <row r="113" spans="5:37" ht="15.75" hidden="1" customHeight="1">
      <c r="P113" s="295"/>
      <c r="Z113" s="295"/>
      <c r="AA113" s="295"/>
      <c r="AB113" s="295"/>
    </row>
    <row r="114" spans="5:37" ht="15.75" hidden="1" customHeight="1">
      <c r="P114" s="295"/>
      <c r="Z114" s="295"/>
      <c r="AA114" s="295"/>
      <c r="AB114" s="295"/>
      <c r="AK114" s="66">
        <v>4.5700000005126596E-3</v>
      </c>
    </row>
    <row r="115" spans="5:37" ht="15.75" hidden="1" customHeight="1">
      <c r="P115" s="295"/>
      <c r="Z115" s="295"/>
      <c r="AA115" s="295"/>
      <c r="AB115" s="295"/>
    </row>
    <row r="116" spans="5:37" ht="15.75" hidden="1" customHeight="1">
      <c r="P116" s="295"/>
      <c r="Z116" s="295"/>
      <c r="AA116" s="295"/>
      <c r="AB116" s="295"/>
    </row>
    <row r="117" spans="5:37" ht="15.75" hidden="1" customHeight="1">
      <c r="P117" s="295"/>
      <c r="Z117" s="295"/>
      <c r="AA117" s="295"/>
      <c r="AB117" s="295"/>
    </row>
    <row r="118" spans="5:37" ht="15.75" hidden="1" customHeight="1">
      <c r="E118" s="313" t="s">
        <v>106</v>
      </c>
      <c r="F118" s="314"/>
      <c r="G118" s="314"/>
      <c r="H118" s="314"/>
      <c r="I118" s="314"/>
      <c r="J118" s="314">
        <v>-2214.6008825970198</v>
      </c>
      <c r="K118" s="314"/>
      <c r="L118" s="314"/>
      <c r="M118" s="314"/>
      <c r="N118" s="314"/>
      <c r="O118" s="314"/>
      <c r="P118" s="315"/>
      <c r="Q118" s="316"/>
      <c r="R118" s="317"/>
      <c r="S118" s="316"/>
      <c r="T118" s="316"/>
      <c r="U118" s="318"/>
      <c r="V118" s="318"/>
      <c r="W118" s="318"/>
      <c r="X118" s="318"/>
      <c r="Y118" s="316"/>
      <c r="Z118" s="315"/>
      <c r="AA118" s="315"/>
      <c r="AB118" s="315"/>
      <c r="AC118" s="319"/>
      <c r="AD118" s="319"/>
      <c r="AE118" s="319"/>
      <c r="AF118" s="319"/>
      <c r="AG118" s="319"/>
      <c r="AH118" s="319"/>
      <c r="AJ118" s="66">
        <v>-3504</v>
      </c>
      <c r="AK118" s="66">
        <v>-2550</v>
      </c>
    </row>
    <row r="119" spans="5:37" ht="15.75" hidden="1" customHeight="1">
      <c r="E119" s="313"/>
      <c r="F119" s="314"/>
      <c r="G119" s="314"/>
      <c r="H119" s="314"/>
      <c r="I119" s="314"/>
      <c r="J119" s="314"/>
      <c r="K119" s="314"/>
      <c r="L119" s="314"/>
      <c r="M119" s="314"/>
      <c r="N119" s="314"/>
      <c r="O119" s="314"/>
      <c r="P119" s="315"/>
      <c r="Q119" s="316"/>
      <c r="R119" s="317"/>
      <c r="S119" s="316"/>
      <c r="T119" s="316"/>
      <c r="U119" s="318"/>
      <c r="V119" s="318"/>
      <c r="W119" s="318"/>
      <c r="X119" s="318"/>
      <c r="Y119" s="316"/>
      <c r="Z119" s="315"/>
      <c r="AA119" s="315"/>
      <c r="AB119" s="315"/>
      <c r="AC119" s="319"/>
      <c r="AD119" s="319"/>
      <c r="AE119" s="319"/>
      <c r="AF119" s="319"/>
      <c r="AG119" s="319"/>
      <c r="AH119" s="319"/>
    </row>
    <row r="120" spans="5:37" ht="15.75" hidden="1" customHeight="1">
      <c r="E120" s="313" t="s">
        <v>99</v>
      </c>
      <c r="F120" s="314"/>
      <c r="G120" s="314"/>
      <c r="H120" s="314"/>
      <c r="I120" s="314"/>
      <c r="J120" s="314" t="e">
        <f>J118-#REF!</f>
        <v>#REF!</v>
      </c>
      <c r="K120" s="314"/>
      <c r="L120" s="314"/>
      <c r="M120" s="314"/>
      <c r="N120" s="314"/>
      <c r="O120" s="314"/>
      <c r="P120" s="315"/>
      <c r="Q120" s="316"/>
      <c r="R120" s="317"/>
      <c r="S120" s="316"/>
      <c r="T120" s="316"/>
      <c r="U120" s="318"/>
      <c r="V120" s="318"/>
      <c r="W120" s="318"/>
      <c r="X120" s="318"/>
      <c r="Y120" s="316"/>
      <c r="Z120" s="315"/>
      <c r="AA120" s="315"/>
      <c r="AB120" s="315"/>
      <c r="AC120" s="319"/>
      <c r="AD120" s="319"/>
      <c r="AE120" s="319"/>
      <c r="AF120" s="319"/>
      <c r="AG120" s="319"/>
      <c r="AH120" s="319"/>
      <c r="AJ120" s="66">
        <v>-1101.57454765027</v>
      </c>
      <c r="AK120" s="66">
        <v>278</v>
      </c>
    </row>
    <row r="121" spans="5:37" ht="15.75" hidden="1" customHeight="1">
      <c r="P121" s="295"/>
      <c r="Z121" s="295"/>
      <c r="AA121" s="295"/>
      <c r="AB121" s="295"/>
    </row>
    <row r="122" spans="5:37" ht="15.75" hidden="1" customHeight="1">
      <c r="P122" s="295"/>
      <c r="Z122" s="295"/>
      <c r="AA122" s="295"/>
      <c r="AB122" s="295"/>
    </row>
    <row r="123" spans="5:37" ht="15.75" hidden="1" customHeight="1">
      <c r="P123" s="295"/>
      <c r="Z123" s="295"/>
      <c r="AA123" s="295"/>
      <c r="AB123" s="295"/>
    </row>
    <row r="124" spans="5:37" ht="15.75" hidden="1" customHeight="1">
      <c r="P124" s="295"/>
      <c r="Z124" s="295"/>
      <c r="AA124" s="295"/>
      <c r="AB124" s="295"/>
    </row>
    <row r="125" spans="5:37" ht="15.75" hidden="1" customHeight="1">
      <c r="P125" s="295"/>
      <c r="Z125" s="295"/>
      <c r="AA125" s="295"/>
      <c r="AB125" s="295"/>
    </row>
    <row r="126" spans="5:37" ht="15.75" hidden="1" customHeight="1">
      <c r="P126" s="295"/>
      <c r="Z126" s="295"/>
      <c r="AA126" s="295"/>
      <c r="AB126" s="295"/>
    </row>
    <row r="127" spans="5:37" ht="15.75" hidden="1" customHeight="1">
      <c r="P127" s="295"/>
      <c r="Z127" s="295"/>
      <c r="AA127" s="295"/>
      <c r="AB127" s="295"/>
    </row>
    <row r="128" spans="5:37" ht="15.75" hidden="1" customHeight="1">
      <c r="P128" s="295"/>
      <c r="Z128" s="295"/>
      <c r="AA128" s="295"/>
      <c r="AB128" s="295"/>
    </row>
    <row r="129" spans="5:35" ht="15.75" hidden="1" customHeight="1">
      <c r="P129" s="295"/>
      <c r="Z129" s="295"/>
      <c r="AA129" s="295"/>
      <c r="AB129" s="295"/>
    </row>
    <row r="130" spans="5:35" ht="15.75" hidden="1" customHeight="1">
      <c r="E130" s="294" t="s">
        <v>107</v>
      </c>
      <c r="F130" s="320">
        <f>F72/10</f>
        <v>388.14756999999997</v>
      </c>
      <c r="G130" s="320">
        <f>G72/10</f>
        <v>388.14756999999997</v>
      </c>
      <c r="H130" s="321">
        <v>386.36837872727273</v>
      </c>
      <c r="I130" s="321">
        <f>F130</f>
        <v>388.14756999999997</v>
      </c>
      <c r="J130" s="320"/>
      <c r="K130" s="321">
        <f>K72/10</f>
        <v>381.76229999999998</v>
      </c>
      <c r="L130" s="322">
        <v>388.07256999999998</v>
      </c>
      <c r="M130" s="323">
        <v>388.07256999999998</v>
      </c>
      <c r="N130" s="323">
        <v>386.36837872727273</v>
      </c>
      <c r="O130" s="320">
        <f>L130</f>
        <v>388.07256999999998</v>
      </c>
      <c r="P130" s="320"/>
      <c r="Q130" s="295"/>
      <c r="R130" s="324"/>
      <c r="S130" s="295"/>
      <c r="T130" s="295"/>
      <c r="U130" s="325"/>
      <c r="V130" s="325"/>
      <c r="W130" s="325"/>
      <c r="X130" s="325"/>
      <c r="Y130" s="295"/>
      <c r="Z130" s="320" t="e">
        <f>#REF!</f>
        <v>#REF!</v>
      </c>
      <c r="AA130" s="320"/>
      <c r="AB130" s="320"/>
      <c r="AC130" s="295"/>
      <c r="AD130" s="295"/>
      <c r="AE130" s="295"/>
      <c r="AF130" s="295"/>
      <c r="AG130" s="295"/>
      <c r="AH130" s="295"/>
      <c r="AI130" s="299">
        <v>380.782298657534</v>
      </c>
    </row>
    <row r="131" spans="5:35" ht="15.75" hidden="1" customHeight="1">
      <c r="E131" s="294" t="s">
        <v>108</v>
      </c>
      <c r="F131" s="320">
        <v>388.11256423899692</v>
      </c>
      <c r="G131" s="320">
        <v>388.11045420074009</v>
      </c>
      <c r="H131" s="321">
        <v>387.05875010389241</v>
      </c>
      <c r="I131" s="321">
        <f>F131</f>
        <v>388.11256423899692</v>
      </c>
      <c r="J131" s="320"/>
      <c r="K131" s="321">
        <f>K130</f>
        <v>381.76229999999998</v>
      </c>
      <c r="L131" s="322">
        <v>388.11045420074009</v>
      </c>
      <c r="M131" s="323">
        <v>388.10710957820021</v>
      </c>
      <c r="N131" s="323">
        <v>387.05875010389241</v>
      </c>
      <c r="O131" s="320">
        <v>388.11045420074009</v>
      </c>
      <c r="P131" s="320"/>
      <c r="Z131" s="320" t="e">
        <f>#REF!</f>
        <v>#REF!</v>
      </c>
      <c r="AA131" s="320"/>
      <c r="AB131" s="320"/>
    </row>
    <row r="132" spans="5:35" ht="15.75" hidden="1" customHeight="1"/>
    <row r="133" spans="5:35" ht="15.75" hidden="1" customHeight="1">
      <c r="M133" s="326"/>
    </row>
  </sheetData>
  <mergeCells count="31">
    <mergeCell ref="AC16:AE16"/>
    <mergeCell ref="CG15:CI15"/>
    <mergeCell ref="CJ15:CK15"/>
    <mergeCell ref="CM15:CO15"/>
    <mergeCell ref="CP15:CQ15"/>
    <mergeCell ref="CR14:CV14"/>
    <mergeCell ref="CR15:CT15"/>
    <mergeCell ref="CU15:CV15"/>
    <mergeCell ref="Y15:Z15"/>
    <mergeCell ref="AA15:AB15"/>
    <mergeCell ref="AL15:AM15"/>
    <mergeCell ref="AO15:AP15"/>
    <mergeCell ref="CB15:CD15"/>
    <mergeCell ref="CE15:CF15"/>
    <mergeCell ref="R15:S15"/>
    <mergeCell ref="Y14:Z14"/>
    <mergeCell ref="CB14:CF14"/>
    <mergeCell ref="CG14:CK14"/>
    <mergeCell ref="CM14:CQ14"/>
    <mergeCell ref="D4:P4"/>
    <mergeCell ref="D5:P5"/>
    <mergeCell ref="D6:P6"/>
    <mergeCell ref="D7:P7"/>
    <mergeCell ref="D14:D17"/>
    <mergeCell ref="E14:E17"/>
    <mergeCell ref="F14:K14"/>
    <mergeCell ref="L14:P14"/>
    <mergeCell ref="F15:H15"/>
    <mergeCell ref="I15:K15"/>
    <mergeCell ref="L15:N15"/>
    <mergeCell ref="O15:P15"/>
  </mergeCells>
  <pageMargins left="0.25" right="0.25" top="0.75" bottom="0.75" header="0.3" footer="0.3"/>
  <pageSetup paperSize="9" scale="37" fitToHeight="0" orientation="portrait" r:id="rId1"/>
  <colBreaks count="1" manualBreakCount="1">
    <brk id="28" max="73" man="1"/>
  </colBreaks>
  <ignoredErrors>
    <ignoredError sqref="H65" formulaRange="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50"/>
    <pageSetUpPr fitToPage="1"/>
  </sheetPr>
  <dimension ref="A1:BX80"/>
  <sheetViews>
    <sheetView showGridLines="0" showWhiteSpace="0" zoomScale="81" zoomScaleNormal="81" zoomScaleSheetLayoutView="116" workbookViewId="0">
      <selection activeCell="B31" sqref="B31:H31"/>
    </sheetView>
  </sheetViews>
  <sheetFormatPr defaultColWidth="9.140625" defaultRowHeight="17.25"/>
  <cols>
    <col min="1" max="1" width="4.28515625" style="328" customWidth="1"/>
    <col min="2" max="2" width="23.5703125" style="328" customWidth="1"/>
    <col min="3" max="3" width="23.42578125" style="328" customWidth="1"/>
    <col min="4" max="4" width="19.7109375" style="328" customWidth="1"/>
    <col min="5" max="5" width="18.42578125" style="328" customWidth="1"/>
    <col min="6" max="6" width="19.5703125" style="328" customWidth="1"/>
    <col min="7" max="7" width="15.85546875" style="328" customWidth="1"/>
    <col min="8" max="8" width="27.85546875" style="328" customWidth="1"/>
    <col min="9" max="11" width="18.7109375" style="328" customWidth="1"/>
    <col min="12" max="12" width="20.7109375" style="328" customWidth="1"/>
    <col min="13" max="13" width="12.28515625" style="328" customWidth="1"/>
    <col min="14" max="75" width="9.140625" style="328"/>
    <col min="76" max="76" width="9.140625" style="333"/>
    <col min="77" max="16384" width="9.140625" style="328"/>
  </cols>
  <sheetData>
    <row r="1" spans="1:8">
      <c r="A1" s="327"/>
      <c r="C1" s="582"/>
      <c r="D1" s="582"/>
      <c r="E1" s="582"/>
      <c r="F1" s="582"/>
      <c r="G1" s="582"/>
    </row>
    <row r="2" spans="1:8">
      <c r="A2" s="327"/>
    </row>
    <row r="3" spans="1:8">
      <c r="A3" s="327"/>
    </row>
    <row r="4" spans="1:8">
      <c r="A4" s="327"/>
    </row>
    <row r="5" spans="1:8">
      <c r="A5" s="329"/>
    </row>
    <row r="6" spans="1:8">
      <c r="B6" s="330"/>
      <c r="C6" s="330"/>
      <c r="D6" s="330"/>
      <c r="E6" s="330"/>
      <c r="F6" s="330"/>
      <c r="G6" s="330"/>
      <c r="H6" s="330"/>
    </row>
    <row r="7" spans="1:8">
      <c r="B7" s="331" t="s">
        <v>109</v>
      </c>
      <c r="C7" s="330"/>
      <c r="D7" s="330"/>
      <c r="E7" s="330"/>
      <c r="F7" s="330"/>
      <c r="G7" s="330"/>
      <c r="H7" s="330"/>
    </row>
    <row r="8" spans="1:8">
      <c r="B8" s="327"/>
      <c r="C8" s="330"/>
      <c r="D8" s="330"/>
      <c r="E8" s="330"/>
      <c r="F8" s="330"/>
      <c r="G8" s="330"/>
      <c r="H8" s="330"/>
    </row>
    <row r="9" spans="1:8">
      <c r="B9" s="330"/>
      <c r="C9" s="330"/>
      <c r="D9" s="330"/>
      <c r="E9" s="330"/>
      <c r="F9" s="330"/>
      <c r="G9" s="330"/>
      <c r="H9" s="330"/>
    </row>
    <row r="10" spans="1:8" ht="113.25" customHeight="1">
      <c r="A10" s="332">
        <v>1</v>
      </c>
      <c r="B10" s="583" t="s">
        <v>110</v>
      </c>
      <c r="C10" s="583"/>
      <c r="D10" s="583"/>
      <c r="E10" s="583"/>
      <c r="F10" s="583"/>
      <c r="G10" s="583"/>
      <c r="H10" s="583"/>
    </row>
    <row r="11" spans="1:8" ht="150" hidden="1" customHeight="1">
      <c r="B11" s="583" t="s">
        <v>111</v>
      </c>
      <c r="C11" s="583"/>
      <c r="D11" s="583"/>
      <c r="E11" s="583"/>
      <c r="F11" s="583"/>
      <c r="G11" s="583"/>
      <c r="H11" s="583"/>
    </row>
    <row r="12" spans="1:8" ht="38.25" hidden="1" customHeight="1">
      <c r="B12" s="583" t="s">
        <v>112</v>
      </c>
      <c r="C12" s="583"/>
      <c r="D12" s="583"/>
      <c r="E12" s="583"/>
      <c r="F12" s="583"/>
      <c r="G12" s="583"/>
      <c r="H12" s="583"/>
    </row>
    <row r="13" spans="1:8" ht="82.5" hidden="1" customHeight="1">
      <c r="B13" s="581" t="s">
        <v>113</v>
      </c>
      <c r="C13" s="581"/>
      <c r="D13" s="581"/>
      <c r="E13" s="581"/>
      <c r="F13" s="581"/>
      <c r="G13" s="581"/>
      <c r="H13" s="581"/>
    </row>
    <row r="14" spans="1:8" ht="58.5" hidden="1" customHeight="1">
      <c r="B14" s="581" t="s">
        <v>114</v>
      </c>
      <c r="C14" s="581"/>
      <c r="D14" s="581"/>
      <c r="E14" s="581"/>
      <c r="F14" s="581"/>
      <c r="G14" s="581"/>
      <c r="H14" s="581"/>
    </row>
    <row r="15" spans="1:8" ht="209.25" hidden="1" customHeight="1">
      <c r="B15" s="583" t="s">
        <v>115</v>
      </c>
      <c r="C15" s="583"/>
      <c r="D15" s="583"/>
      <c r="E15" s="583"/>
      <c r="F15" s="583"/>
      <c r="G15" s="583"/>
      <c r="H15" s="583"/>
    </row>
    <row r="16" spans="1:8" ht="115.5" hidden="1" customHeight="1">
      <c r="B16" s="583" t="s">
        <v>116</v>
      </c>
      <c r="C16" s="583"/>
      <c r="D16" s="583"/>
      <c r="E16" s="583"/>
      <c r="F16" s="583"/>
      <c r="G16" s="583"/>
      <c r="H16" s="583"/>
    </row>
    <row r="17" spans="1:76" ht="100.5" hidden="1" customHeight="1">
      <c r="B17" s="583" t="s">
        <v>117</v>
      </c>
      <c r="C17" s="583"/>
      <c r="D17" s="583"/>
      <c r="E17" s="583"/>
      <c r="F17" s="583"/>
      <c r="G17" s="583"/>
      <c r="H17" s="583"/>
    </row>
    <row r="18" spans="1:76" ht="15.75" hidden="1" customHeight="1">
      <c r="B18" s="583" t="s">
        <v>118</v>
      </c>
      <c r="C18" s="583"/>
      <c r="D18" s="583"/>
      <c r="E18" s="583"/>
      <c r="F18" s="583"/>
      <c r="G18" s="583"/>
      <c r="H18" s="583"/>
      <c r="I18" s="334"/>
      <c r="J18" s="335"/>
    </row>
    <row r="19" spans="1:76" ht="96.75" customHeight="1">
      <c r="A19" s="332">
        <v>2</v>
      </c>
      <c r="B19" s="583" t="s">
        <v>48</v>
      </c>
      <c r="C19" s="583"/>
      <c r="D19" s="583"/>
      <c r="E19" s="583"/>
      <c r="F19" s="583"/>
      <c r="G19" s="583"/>
      <c r="H19" s="583"/>
      <c r="I19" s="334"/>
      <c r="J19" s="335"/>
    </row>
    <row r="20" spans="1:76" ht="15.75" hidden="1" customHeight="1">
      <c r="B20" s="583"/>
      <c r="C20" s="583"/>
      <c r="D20" s="583"/>
      <c r="E20" s="583"/>
      <c r="F20" s="583"/>
      <c r="G20" s="583"/>
      <c r="H20" s="583"/>
      <c r="I20" s="583"/>
      <c r="J20" s="583"/>
      <c r="K20" s="583"/>
      <c r="L20" s="583"/>
      <c r="M20" s="583"/>
    </row>
    <row r="21" spans="1:76" ht="192" hidden="1" customHeight="1">
      <c r="A21" s="328">
        <v>3</v>
      </c>
      <c r="B21" s="585" t="s">
        <v>119</v>
      </c>
      <c r="C21" s="585"/>
      <c r="D21" s="585"/>
      <c r="E21" s="585"/>
      <c r="F21" s="585"/>
      <c r="G21" s="585"/>
      <c r="H21" s="585"/>
      <c r="I21" s="337"/>
      <c r="J21" s="337"/>
      <c r="K21" s="337"/>
      <c r="L21" s="337"/>
      <c r="M21" s="337"/>
      <c r="N21" s="337"/>
      <c r="O21" s="337"/>
      <c r="P21" s="337"/>
      <c r="Q21" s="337"/>
      <c r="R21" s="337"/>
      <c r="S21" s="337"/>
      <c r="T21" s="337"/>
      <c r="U21" s="337"/>
      <c r="V21" s="337"/>
      <c r="W21" s="337"/>
      <c r="X21" s="337"/>
      <c r="Y21" s="337"/>
    </row>
    <row r="22" spans="1:76" ht="13.5" hidden="1" customHeight="1">
      <c r="B22" s="336"/>
      <c r="C22" s="336"/>
      <c r="D22" s="338" t="s">
        <v>120</v>
      </c>
      <c r="E22"/>
      <c r="F22" s="338"/>
      <c r="I22"/>
      <c r="J22"/>
      <c r="K22" s="337"/>
      <c r="L22" s="337"/>
      <c r="M22" s="337"/>
      <c r="N22" s="337"/>
      <c r="O22" s="337"/>
      <c r="P22" s="337"/>
      <c r="Q22" s="337"/>
      <c r="R22" s="337"/>
      <c r="S22" s="337"/>
      <c r="T22" s="337"/>
      <c r="U22" s="337"/>
      <c r="V22" s="337"/>
      <c r="W22" s="337"/>
      <c r="X22" s="337"/>
      <c r="Y22" s="337"/>
    </row>
    <row r="23" spans="1:76" s="339" customFormat="1" hidden="1">
      <c r="B23" s="586" t="s">
        <v>93</v>
      </c>
      <c r="C23" s="588" t="s">
        <v>121</v>
      </c>
      <c r="D23" s="589"/>
      <c r="I23"/>
      <c r="J23"/>
      <c r="BX23" s="340"/>
    </row>
    <row r="24" spans="1:76" s="339" customFormat="1" ht="14.25" hidden="1" customHeight="1">
      <c r="B24" s="587"/>
      <c r="C24" s="341" t="s">
        <v>122</v>
      </c>
      <c r="D24" s="341" t="s">
        <v>123</v>
      </c>
      <c r="I24"/>
      <c r="J24"/>
      <c r="BX24" s="340"/>
    </row>
    <row r="25" spans="1:76" s="339" customFormat="1" hidden="1">
      <c r="B25" s="342" t="s">
        <v>124</v>
      </c>
      <c r="C25" s="343">
        <v>25047</v>
      </c>
      <c r="D25" s="344">
        <v>25662.036030000003</v>
      </c>
      <c r="I25"/>
      <c r="J25"/>
      <c r="BX25" s="340"/>
    </row>
    <row r="26" spans="1:76" s="339" customFormat="1" ht="33" hidden="1" customHeight="1">
      <c r="B26" s="345" t="s">
        <v>125</v>
      </c>
      <c r="C26" s="346">
        <v>679</v>
      </c>
      <c r="D26" s="220" t="e">
        <f>'Reg 33-P&amp;L Q4 FY26'!#REF!</f>
        <v>#REF!</v>
      </c>
      <c r="I26"/>
      <c r="J26"/>
      <c r="BX26" s="340"/>
    </row>
    <row r="27" spans="1:76" s="339" customFormat="1" ht="20.25" hidden="1" customHeight="1">
      <c r="C27" s="347"/>
      <c r="D27" s="347"/>
      <c r="E27" s="347"/>
      <c r="F27" s="347"/>
      <c r="G27" s="347"/>
      <c r="H27" s="347"/>
      <c r="I27" s="347"/>
      <c r="J27" s="347"/>
      <c r="O27" s="339">
        <v>282</v>
      </c>
      <c r="BX27" s="340"/>
    </row>
    <row r="28" spans="1:76" s="339" customFormat="1" ht="4.5" customHeight="1">
      <c r="BX28" s="340"/>
    </row>
    <row r="29" spans="1:76" ht="32.25" customHeight="1">
      <c r="A29" s="328">
        <v>3</v>
      </c>
      <c r="B29" s="584" t="s">
        <v>126</v>
      </c>
      <c r="C29" s="584"/>
      <c r="D29" s="584"/>
      <c r="E29" s="584"/>
      <c r="F29" s="590"/>
      <c r="G29" s="590"/>
      <c r="H29" s="590"/>
    </row>
    <row r="30" spans="1:76" ht="15.75" customHeight="1">
      <c r="B30" s="584"/>
      <c r="C30" s="584"/>
      <c r="D30" s="584"/>
      <c r="E30" s="584"/>
      <c r="F30" s="584"/>
      <c r="G30" s="584"/>
      <c r="H30" s="584"/>
    </row>
    <row r="31" spans="1:76" ht="44.25" customHeight="1">
      <c r="A31" s="328">
        <v>4</v>
      </c>
      <c r="B31" s="584" t="s">
        <v>127</v>
      </c>
      <c r="C31" s="584"/>
      <c r="D31" s="584"/>
      <c r="E31" s="584"/>
      <c r="F31" s="584"/>
      <c r="G31" s="584"/>
      <c r="H31" s="584"/>
    </row>
    <row r="32" spans="1:76" ht="26.25" customHeight="1">
      <c r="A32" s="328">
        <v>5</v>
      </c>
      <c r="B32" s="584" t="s">
        <v>128</v>
      </c>
      <c r="C32" s="584"/>
      <c r="D32" s="584"/>
      <c r="E32" s="584"/>
      <c r="F32" s="584"/>
      <c r="G32" s="584"/>
      <c r="H32" s="584"/>
    </row>
    <row r="33" spans="1:8" ht="6" customHeight="1">
      <c r="B33" s="348"/>
      <c r="C33" s="348"/>
      <c r="D33" s="348"/>
      <c r="E33" s="348"/>
      <c r="F33" s="348"/>
      <c r="G33" s="348"/>
      <c r="H33" s="348"/>
    </row>
    <row r="34" spans="1:8" ht="68.25" customHeight="1">
      <c r="A34" s="328">
        <v>6</v>
      </c>
      <c r="B34" s="592" t="s">
        <v>307</v>
      </c>
      <c r="C34" s="592"/>
      <c r="D34" s="592"/>
      <c r="E34" s="592"/>
      <c r="F34" s="592"/>
      <c r="G34" s="592"/>
      <c r="H34" s="592"/>
    </row>
    <row r="35" spans="1:8" ht="8.25" customHeight="1">
      <c r="B35" s="348"/>
      <c r="C35" s="348"/>
      <c r="D35" s="348"/>
      <c r="E35" s="348"/>
      <c r="F35" s="348"/>
      <c r="G35" s="348"/>
      <c r="H35" s="348"/>
    </row>
    <row r="36" spans="1:8" ht="109.5" customHeight="1">
      <c r="A36" s="328">
        <v>7</v>
      </c>
      <c r="B36" s="592" t="s">
        <v>63</v>
      </c>
      <c r="C36" s="592"/>
      <c r="D36" s="592"/>
      <c r="E36" s="592"/>
      <c r="F36" s="592"/>
      <c r="G36" s="592"/>
      <c r="H36" s="592"/>
    </row>
    <row r="37" spans="1:8" ht="39" customHeight="1">
      <c r="B37" s="348"/>
      <c r="C37" s="348"/>
      <c r="D37" s="348"/>
      <c r="E37" s="348"/>
      <c r="F37" s="348"/>
      <c r="G37" s="348"/>
      <c r="H37" s="348"/>
    </row>
    <row r="38" spans="1:8">
      <c r="B38" s="339"/>
      <c r="C38" s="330"/>
      <c r="D38" s="330"/>
      <c r="E38" s="330"/>
      <c r="F38" s="330"/>
      <c r="G38" s="330"/>
      <c r="H38" s="330"/>
    </row>
    <row r="39" spans="1:8">
      <c r="B39" s="349"/>
      <c r="G39" s="349" t="s">
        <v>129</v>
      </c>
    </row>
    <row r="40" spans="1:8">
      <c r="B40" s="349"/>
      <c r="G40" s="349" t="s">
        <v>130</v>
      </c>
    </row>
    <row r="41" spans="1:8">
      <c r="B41" s="350"/>
      <c r="G41" s="351"/>
    </row>
    <row r="42" spans="1:8">
      <c r="B42" s="350"/>
    </row>
    <row r="45" spans="1:8">
      <c r="G45" s="352" t="s">
        <v>131</v>
      </c>
    </row>
    <row r="46" spans="1:8" ht="15.75" hidden="1" customHeight="1">
      <c r="B46" s="353"/>
      <c r="G46" s="352" t="s">
        <v>132</v>
      </c>
    </row>
    <row r="47" spans="1:8">
      <c r="G47" s="328" t="s">
        <v>132</v>
      </c>
    </row>
    <row r="48" spans="1:8">
      <c r="B48" s="354"/>
      <c r="G48" s="354" t="s">
        <v>133</v>
      </c>
    </row>
    <row r="49" spans="2:8">
      <c r="B49" s="354"/>
      <c r="G49" s="354" t="s">
        <v>134</v>
      </c>
    </row>
    <row r="52" spans="2:8" ht="51.75" customHeight="1">
      <c r="B52" s="593"/>
      <c r="C52" s="593"/>
      <c r="D52" s="593"/>
      <c r="E52" s="593"/>
      <c r="F52" s="593"/>
      <c r="G52" s="593"/>
      <c r="H52" s="593"/>
    </row>
    <row r="54" spans="2:8" ht="54" hidden="1" customHeight="1">
      <c r="B54" s="591"/>
      <c r="C54" s="591"/>
      <c r="D54" s="591"/>
      <c r="E54" s="591"/>
      <c r="F54" s="591"/>
      <c r="G54" s="591"/>
      <c r="H54" s="591"/>
    </row>
    <row r="55" spans="2:8" hidden="1"/>
    <row r="56" spans="2:8" ht="54.75" hidden="1" customHeight="1">
      <c r="B56" s="591" t="s">
        <v>135</v>
      </c>
      <c r="C56" s="591"/>
      <c r="D56" s="591"/>
      <c r="E56" s="591"/>
      <c r="F56" s="591"/>
      <c r="G56" s="591"/>
      <c r="H56" s="591"/>
    </row>
    <row r="57" spans="2:8" ht="63" hidden="1" customHeight="1">
      <c r="B57" s="591" t="s">
        <v>136</v>
      </c>
      <c r="C57" s="591"/>
      <c r="D57" s="591"/>
      <c r="E57" s="591"/>
      <c r="F57" s="591"/>
      <c r="G57" s="591"/>
      <c r="H57" s="591"/>
    </row>
    <row r="58" spans="2:8" ht="42" hidden="1" customHeight="1">
      <c r="B58" s="591" t="s">
        <v>137</v>
      </c>
      <c r="C58" s="591"/>
      <c r="D58" s="591"/>
      <c r="E58" s="591"/>
      <c r="F58" s="591"/>
      <c r="G58" s="591"/>
      <c r="H58" s="591"/>
    </row>
    <row r="59" spans="2:8" hidden="1"/>
    <row r="60" spans="2:8" hidden="1"/>
    <row r="61" spans="2:8" hidden="1"/>
    <row r="62" spans="2:8" hidden="1">
      <c r="B62" s="355">
        <v>44586</v>
      </c>
      <c r="C62" s="355">
        <v>44615</v>
      </c>
      <c r="D62" s="355"/>
      <c r="E62" s="355"/>
      <c r="F62" s="355">
        <v>44645</v>
      </c>
    </row>
    <row r="63" spans="2:8" hidden="1">
      <c r="B63" s="356"/>
      <c r="C63" s="356"/>
      <c r="D63" s="356"/>
      <c r="E63" s="356"/>
      <c r="F63" s="356"/>
    </row>
    <row r="64" spans="2:8" hidden="1">
      <c r="B64" s="356">
        <f>233797</f>
        <v>233797</v>
      </c>
      <c r="C64" s="356">
        <v>27612</v>
      </c>
      <c r="D64" s="356"/>
      <c r="E64" s="356"/>
      <c r="F64" s="356">
        <v>29000</v>
      </c>
    </row>
    <row r="65" spans="5:6" hidden="1">
      <c r="F65" s="327">
        <f>SUM(B64:F64)</f>
        <v>290409</v>
      </c>
    </row>
    <row r="80" spans="5:6">
      <c r="E80" s="328" cm="1">
        <f t="array" ref="E80">SUM(ROUND(E74:E79,0))+1</f>
        <v>1</v>
      </c>
    </row>
  </sheetData>
  <mergeCells count="27">
    <mergeCell ref="B56:H56"/>
    <mergeCell ref="B57:H57"/>
    <mergeCell ref="B58:H58"/>
    <mergeCell ref="B31:H31"/>
    <mergeCell ref="B32:H32"/>
    <mergeCell ref="B34:H34"/>
    <mergeCell ref="B36:H36"/>
    <mergeCell ref="B52:H52"/>
    <mergeCell ref="B54:H54"/>
    <mergeCell ref="I20:M20"/>
    <mergeCell ref="B21:H21"/>
    <mergeCell ref="B23:B24"/>
    <mergeCell ref="C23:D23"/>
    <mergeCell ref="B29:H29"/>
    <mergeCell ref="B30:H30"/>
    <mergeCell ref="B15:H15"/>
    <mergeCell ref="B16:H16"/>
    <mergeCell ref="B17:H17"/>
    <mergeCell ref="B18:H18"/>
    <mergeCell ref="B19:H19"/>
    <mergeCell ref="B20:H20"/>
    <mergeCell ref="B14:H14"/>
    <mergeCell ref="C1:G1"/>
    <mergeCell ref="B10:H10"/>
    <mergeCell ref="B11:H11"/>
    <mergeCell ref="B12:H12"/>
    <mergeCell ref="B13:H13"/>
  </mergeCells>
  <printOptions horizontalCentered="1"/>
  <pageMargins left="0.25" right="0.25" top="0.75" bottom="0.75" header="0.3" footer="0.3"/>
  <pageSetup paperSize="9" scale="66" orientation="portrait" r:id="rId1"/>
  <rowBreaks count="1" manualBreakCount="1">
    <brk id="16" max="5"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50"/>
    <pageSetUpPr fitToPage="1"/>
  </sheetPr>
  <dimension ref="A3:CE85"/>
  <sheetViews>
    <sheetView showGridLines="0" tabSelected="1" topLeftCell="C1" zoomScale="80" zoomScaleNormal="80" zoomScaleSheetLayoutView="80" workbookViewId="0">
      <selection activeCell="F6" sqref="F6:G6"/>
    </sheetView>
  </sheetViews>
  <sheetFormatPr defaultColWidth="9.140625" defaultRowHeight="15" outlineLevelRow="1"/>
  <cols>
    <col min="1" max="1" width="10.5703125" style="359" hidden="1" customWidth="1"/>
    <col min="2" max="2" width="8.7109375" style="359" hidden="1" customWidth="1"/>
    <col min="3" max="3" width="8.7109375" style="359" customWidth="1"/>
    <col min="4" max="4" width="7.140625" style="359" customWidth="1"/>
    <col min="5" max="5" width="56.5703125" style="359" customWidth="1"/>
    <col min="6" max="6" width="19.7109375" style="359" customWidth="1"/>
    <col min="7" max="7" width="15.85546875" style="359" customWidth="1"/>
    <col min="8" max="8" width="19.7109375" style="364" customWidth="1"/>
    <col min="9" max="9" width="19.7109375" style="359" customWidth="1"/>
    <col min="10" max="10" width="19.85546875" style="359" hidden="1" customWidth="1"/>
    <col min="11" max="11" width="8.42578125" style="359" hidden="1" customWidth="1"/>
    <col min="12" max="15" width="19.7109375" style="359" hidden="1" customWidth="1"/>
    <col min="16" max="16" width="18.85546875" style="359" hidden="1" customWidth="1"/>
    <col min="17" max="20" width="10.7109375" style="359" hidden="1" customWidth="1"/>
    <col min="21" max="21" width="10.140625" style="359" hidden="1" customWidth="1"/>
    <col min="22" max="22" width="7.7109375" style="359" hidden="1" customWidth="1"/>
    <col min="23" max="26" width="9.140625" style="359" hidden="1" customWidth="1"/>
    <col min="27" max="28" width="9.85546875" style="360" hidden="1" customWidth="1"/>
    <col min="29" max="29" width="9.140625" style="359" hidden="1" customWidth="1"/>
    <col min="30" max="30" width="12.85546875" style="359" hidden="1" customWidth="1"/>
    <col min="31" max="38" width="9.140625" style="359" hidden="1" customWidth="1"/>
    <col min="39" max="39" width="0.85546875" style="359" hidden="1" customWidth="1"/>
    <col min="40" max="40" width="4.7109375" style="359" hidden="1" customWidth="1"/>
    <col min="41" max="41" width="9.140625" style="359" hidden="1" customWidth="1"/>
    <col min="42" max="43" width="9.85546875" style="359" hidden="1" customWidth="1"/>
    <col min="44" max="55" width="9.140625" style="359" hidden="1" customWidth="1"/>
    <col min="56" max="56" width="31.7109375" style="361" hidden="1" customWidth="1"/>
    <col min="57" max="58" width="13.85546875" style="359" hidden="1" customWidth="1"/>
    <col min="59" max="61" width="9.140625" style="359" hidden="1" customWidth="1"/>
    <col min="62" max="62" width="12" style="359" hidden="1" customWidth="1"/>
    <col min="63" max="67" width="9.140625" style="359" hidden="1" customWidth="1"/>
    <col min="68" max="68" width="15.28515625" style="359" hidden="1" customWidth="1"/>
    <col min="69" max="69" width="16" style="359" hidden="1" customWidth="1"/>
    <col min="70" max="70" width="9.85546875" style="359" hidden="1" customWidth="1"/>
    <col min="71" max="75" width="9" style="359" hidden="1" customWidth="1"/>
    <col min="76" max="76" width="10.7109375" style="362" customWidth="1"/>
    <col min="77" max="77" width="15.7109375" style="359" hidden="1" customWidth="1"/>
    <col min="78" max="79" width="0" style="359" hidden="1" customWidth="1"/>
    <col min="80" max="80" width="12.85546875" style="359" hidden="1" customWidth="1"/>
    <col min="81" max="81" width="0" style="359" hidden="1" customWidth="1"/>
    <col min="82" max="82" width="18" style="359" bestFit="1" customWidth="1"/>
    <col min="83" max="16384" width="9.140625" style="359"/>
  </cols>
  <sheetData>
    <row r="3" spans="4:82" ht="15.75">
      <c r="D3" s="357"/>
      <c r="E3" s="357"/>
      <c r="F3" s="357"/>
      <c r="G3" s="357"/>
      <c r="H3" s="358"/>
      <c r="I3" s="358"/>
      <c r="J3" s="357"/>
      <c r="K3" s="357"/>
      <c r="L3" s="357"/>
      <c r="M3" s="357"/>
      <c r="N3" s="357"/>
      <c r="O3" s="357"/>
    </row>
    <row r="4" spans="4:82" ht="20.100000000000001" customHeight="1">
      <c r="D4" s="363" t="s">
        <v>0</v>
      </c>
      <c r="E4" s="357"/>
      <c r="F4" s="357"/>
      <c r="G4" s="357"/>
      <c r="H4" s="358"/>
      <c r="I4" s="358"/>
      <c r="J4" s="357"/>
      <c r="K4" s="357"/>
      <c r="L4" s="357"/>
      <c r="M4" s="357"/>
      <c r="N4" s="357"/>
      <c r="O4" s="357"/>
      <c r="BC4" s="360">
        <f>I38-I74</f>
        <v>0</v>
      </c>
      <c r="BD4" s="364" t="s">
        <v>138</v>
      </c>
    </row>
    <row r="5" spans="4:82" ht="20.100000000000001" customHeight="1">
      <c r="D5" s="365" t="s">
        <v>139</v>
      </c>
      <c r="E5" s="366"/>
      <c r="F5" s="367"/>
      <c r="G5" s="367"/>
      <c r="H5" s="367"/>
      <c r="I5" s="368" t="s">
        <v>5</v>
      </c>
      <c r="J5" s="369"/>
      <c r="K5" s="369"/>
      <c r="L5" s="369"/>
      <c r="M5" s="369"/>
      <c r="N5" s="369"/>
      <c r="O5" s="369"/>
      <c r="Q5" s="359">
        <v>100000</v>
      </c>
      <c r="BC5" s="360">
        <f>H38-H74</f>
        <v>0</v>
      </c>
      <c r="BD5" s="364" t="s">
        <v>140</v>
      </c>
    </row>
    <row r="6" spans="4:82" ht="20.25" customHeight="1">
      <c r="D6" s="551" t="s">
        <v>6</v>
      </c>
      <c r="E6" s="554" t="s">
        <v>7</v>
      </c>
      <c r="F6" s="557" t="s">
        <v>8</v>
      </c>
      <c r="G6" s="557"/>
      <c r="H6" s="558" t="s">
        <v>9</v>
      </c>
      <c r="I6" s="559"/>
      <c r="J6" s="370"/>
      <c r="K6" s="370"/>
      <c r="L6" s="371"/>
      <c r="M6" s="371"/>
      <c r="N6" s="371"/>
      <c r="O6" s="371"/>
    </row>
    <row r="7" spans="4:82" ht="20.25" customHeight="1">
      <c r="D7" s="552"/>
      <c r="E7" s="555"/>
      <c r="F7" s="372">
        <v>46112</v>
      </c>
      <c r="G7" s="372">
        <v>45747</v>
      </c>
      <c r="H7" s="372">
        <v>46112</v>
      </c>
      <c r="I7" s="372">
        <f>G7</f>
        <v>45747</v>
      </c>
      <c r="J7" s="373"/>
      <c r="K7" s="373"/>
      <c r="L7" s="374"/>
      <c r="M7" s="374"/>
      <c r="N7" s="374"/>
      <c r="O7" s="374"/>
    </row>
    <row r="8" spans="4:82" ht="18.75">
      <c r="D8" s="553"/>
      <c r="E8" s="556"/>
      <c r="F8" s="375" t="s">
        <v>34</v>
      </c>
      <c r="G8" s="375" t="s">
        <v>34</v>
      </c>
      <c r="H8" s="375" t="str">
        <f>F8</f>
        <v>(Audited)</v>
      </c>
      <c r="I8" s="375" t="s">
        <v>34</v>
      </c>
      <c r="J8" s="376"/>
      <c r="K8" s="376"/>
      <c r="L8" s="377"/>
      <c r="M8" s="377"/>
      <c r="N8" s="377"/>
      <c r="O8" s="377"/>
      <c r="Q8" s="359" t="s">
        <v>37</v>
      </c>
      <c r="V8" s="359" t="s">
        <v>38</v>
      </c>
      <c r="Y8" s="378" t="e">
        <f>SUM(V12:Y73)</f>
        <v>#REF!</v>
      </c>
      <c r="AL8" s="359" t="s">
        <v>8</v>
      </c>
      <c r="AR8" s="359" t="s">
        <v>11</v>
      </c>
      <c r="BC8" s="364">
        <f>G38-G74</f>
        <v>-0.31809400601196103</v>
      </c>
    </row>
    <row r="9" spans="4:82" ht="9.9499999999999993" hidden="1" customHeight="1" outlineLevel="1">
      <c r="D9" s="379"/>
      <c r="E9" s="380"/>
      <c r="F9" s="381"/>
      <c r="G9" s="381"/>
      <c r="H9" s="382"/>
      <c r="I9" s="383"/>
      <c r="J9" s="384"/>
      <c r="K9" s="384"/>
    </row>
    <row r="10" spans="4:82" ht="18.75" collapsed="1">
      <c r="D10" s="385"/>
      <c r="E10" s="386" t="s">
        <v>141</v>
      </c>
      <c r="F10" s="387"/>
      <c r="G10" s="388"/>
      <c r="H10" s="389"/>
      <c r="I10" s="390"/>
      <c r="J10" s="384"/>
      <c r="K10" s="384"/>
      <c r="BC10" s="364">
        <f>F38-F74</f>
        <v>-0.23716400601551868</v>
      </c>
    </row>
    <row r="11" spans="4:82" ht="18.75">
      <c r="D11" s="385" t="s">
        <v>142</v>
      </c>
      <c r="E11" s="386" t="s">
        <v>143</v>
      </c>
      <c r="F11" s="387"/>
      <c r="G11" s="387"/>
      <c r="H11" s="391"/>
      <c r="I11" s="387"/>
      <c r="J11" s="392"/>
      <c r="K11" s="392"/>
      <c r="L11" s="392"/>
      <c r="M11" s="392"/>
      <c r="N11" s="392"/>
      <c r="O11" s="392"/>
    </row>
    <row r="12" spans="4:82" ht="18.75">
      <c r="D12" s="393"/>
      <c r="E12" s="394" t="s">
        <v>144</v>
      </c>
      <c r="F12" s="395">
        <v>11857.902936099996</v>
      </c>
      <c r="G12" s="395">
        <v>10731.663852999996</v>
      </c>
      <c r="H12" s="396">
        <v>12270.123958955301</v>
      </c>
      <c r="I12" s="395">
        <v>11075.81638142221</v>
      </c>
      <c r="J12" s="397">
        <f>F12*10^5</f>
        <v>1185790293.6099997</v>
      </c>
      <c r="K12" s="397"/>
      <c r="L12" s="398" t="e">
        <f>F12-#REF!</f>
        <v>#REF!</v>
      </c>
      <c r="M12" s="398" t="e">
        <f>G12-#REF!</f>
        <v>#REF!</v>
      </c>
      <c r="N12" s="398" t="e">
        <f>H12-#REF!</f>
        <v>#REF!</v>
      </c>
      <c r="O12" s="398" t="e">
        <f>I12-#REF!</f>
        <v>#REF!</v>
      </c>
      <c r="P12" s="399"/>
      <c r="Q12" s="400">
        <v>16872.371953423499</v>
      </c>
      <c r="R12" s="400">
        <v>18700.709826497699</v>
      </c>
      <c r="S12" s="400">
        <v>17987.972289276899</v>
      </c>
      <c r="T12" s="400">
        <v>20461.847484606598</v>
      </c>
      <c r="U12" s="401"/>
      <c r="V12" s="401">
        <f t="shared" ref="V12:Y34" si="0">F12-Q12</f>
        <v>-5014.4690173235031</v>
      </c>
      <c r="W12" s="401">
        <f t="shared" si="0"/>
        <v>-7969.045973497703</v>
      </c>
      <c r="X12" s="401">
        <f t="shared" si="0"/>
        <v>-5717.848330321598</v>
      </c>
      <c r="Y12" s="401">
        <f t="shared" si="0"/>
        <v>-9386.0311031843885</v>
      </c>
      <c r="Z12" s="364"/>
      <c r="AA12" s="402">
        <f t="shared" ref="AA12:AB34" si="1">H12/10</f>
        <v>1227.0123958955301</v>
      </c>
      <c r="AB12" s="402">
        <f t="shared" si="1"/>
        <v>1107.581638142221</v>
      </c>
      <c r="AC12" s="364"/>
      <c r="AD12" s="364"/>
      <c r="AE12" s="364"/>
      <c r="AL12" s="360">
        <v>11483.8966127763</v>
      </c>
      <c r="AM12" s="360"/>
      <c r="AN12" s="360"/>
      <c r="AO12" s="360">
        <f>F12-AL12</f>
        <v>374.00632332369605</v>
      </c>
      <c r="AP12" s="403">
        <f>H12/10</f>
        <v>1227.0123958955301</v>
      </c>
      <c r="AQ12" s="403">
        <f>I12/10</f>
        <v>1107.581638142221</v>
      </c>
      <c r="AR12" s="360">
        <v>12269.954229822</v>
      </c>
      <c r="AS12" s="360">
        <f>H12-AR12</f>
        <v>0.1697291333002795</v>
      </c>
      <c r="AV12" s="404"/>
      <c r="AW12" s="404">
        <f>ROUND(F12,0)</f>
        <v>11858</v>
      </c>
      <c r="AX12" s="404">
        <f>ROUND(G12,0)</f>
        <v>10732</v>
      </c>
      <c r="AY12" s="404">
        <f>ROUND(H12,0)</f>
        <v>12270</v>
      </c>
      <c r="AZ12" s="404">
        <f>ROUND(I12,0)</f>
        <v>11076</v>
      </c>
      <c r="BP12" s="364">
        <v>1185790293.6099997</v>
      </c>
      <c r="BQ12" s="364">
        <f>J12-BP12</f>
        <v>0</v>
      </c>
      <c r="BX12" s="405">
        <f>H12/10</f>
        <v>1227.0123958955301</v>
      </c>
      <c r="CD12" s="399"/>
    </row>
    <row r="13" spans="4:82" ht="18.75">
      <c r="D13" s="393"/>
      <c r="E13" s="394" t="s">
        <v>145</v>
      </c>
      <c r="F13" s="395">
        <v>828.20413700000404</v>
      </c>
      <c r="G13" s="406">
        <v>522.16407290000438</v>
      </c>
      <c r="H13" s="396">
        <v>947.36824913334522</v>
      </c>
      <c r="I13" s="395">
        <v>548.36785503334545</v>
      </c>
      <c r="J13" s="397">
        <f t="shared" ref="J13:J53" si="2">F13*10^5</f>
        <v>82820413.700000405</v>
      </c>
      <c r="K13" s="397"/>
      <c r="L13" s="398" t="e">
        <f>F13-#REF!</f>
        <v>#REF!</v>
      </c>
      <c r="M13" s="398" t="e">
        <f>G13-#REF!</f>
        <v>#REF!</v>
      </c>
      <c r="N13" s="398" t="e">
        <f>H13-#REF!</f>
        <v>#REF!</v>
      </c>
      <c r="O13" s="398" t="e">
        <f>I13-#REF!</f>
        <v>#REF!</v>
      </c>
      <c r="P13" s="399"/>
      <c r="Q13" s="400">
        <v>1941.0045401</v>
      </c>
      <c r="R13" s="407">
        <v>838.06285000000003</v>
      </c>
      <c r="S13" s="400">
        <v>1975.9422101</v>
      </c>
      <c r="T13" s="400">
        <v>870.59933870000702</v>
      </c>
      <c r="U13" s="401"/>
      <c r="V13" s="401">
        <f t="shared" si="0"/>
        <v>-1112.8004030999959</v>
      </c>
      <c r="W13" s="401">
        <f t="shared" si="0"/>
        <v>-315.89877709999564</v>
      </c>
      <c r="X13" s="401">
        <f t="shared" si="0"/>
        <v>-1028.5739609666548</v>
      </c>
      <c r="Y13" s="401">
        <f t="shared" si="0"/>
        <v>-322.23148366666157</v>
      </c>
      <c r="Z13" s="364"/>
      <c r="AA13" s="402">
        <f t="shared" si="1"/>
        <v>94.736824913334516</v>
      </c>
      <c r="AB13" s="402">
        <f t="shared" si="1"/>
        <v>54.836785503334546</v>
      </c>
      <c r="AC13" s="364"/>
      <c r="AD13" s="364"/>
      <c r="AE13" s="364"/>
      <c r="AL13" s="360">
        <v>1378.8698052</v>
      </c>
      <c r="AM13" s="360"/>
      <c r="AN13" s="360"/>
      <c r="AO13" s="360">
        <f t="shared" ref="AO13:AO34" si="3">F13-AL13</f>
        <v>-550.66566819999593</v>
      </c>
      <c r="AP13" s="403">
        <f t="shared" ref="AP13:AQ34" si="4">H13/10</f>
        <v>94.736824913334516</v>
      </c>
      <c r="AQ13" s="403">
        <f t="shared" si="4"/>
        <v>54.836785503334546</v>
      </c>
      <c r="AR13" s="360">
        <v>1392.0648051999999</v>
      </c>
      <c r="AS13" s="360">
        <f t="shared" ref="AS13:AS34" si="5">H13-AR13</f>
        <v>-444.69655606665469</v>
      </c>
      <c r="AV13" s="404"/>
      <c r="AW13" s="404">
        <f t="shared" ref="AW13:AZ34" si="6">ROUND(F13,0)</f>
        <v>828</v>
      </c>
      <c r="AX13" s="404">
        <f t="shared" si="6"/>
        <v>522</v>
      </c>
      <c r="AY13" s="404">
        <f t="shared" si="6"/>
        <v>947</v>
      </c>
      <c r="AZ13" s="404">
        <f>ROUND(I13,0)</f>
        <v>548</v>
      </c>
      <c r="BP13" s="364">
        <v>82820413.700000405</v>
      </c>
      <c r="BQ13" s="364">
        <f>J13-BP13</f>
        <v>0</v>
      </c>
      <c r="BX13" s="405">
        <f t="shared" ref="BX13:BX53" si="7">H13/10</f>
        <v>94.736824913334516</v>
      </c>
      <c r="CD13" s="399"/>
    </row>
    <row r="14" spans="4:82" ht="18.75">
      <c r="D14" s="393"/>
      <c r="E14" s="394" t="s">
        <v>146</v>
      </c>
      <c r="F14" s="395">
        <v>1279.7184500000001</v>
      </c>
      <c r="G14" s="406">
        <v>1875.1721199999999</v>
      </c>
      <c r="H14" s="396">
        <v>1477.0712100000001</v>
      </c>
      <c r="I14" s="395">
        <v>2002.62276</v>
      </c>
      <c r="J14" s="397">
        <f t="shared" si="2"/>
        <v>127971845.00000001</v>
      </c>
      <c r="K14" s="397"/>
      <c r="L14" s="398" t="e">
        <f>F14-#REF!</f>
        <v>#REF!</v>
      </c>
      <c r="M14" s="398" t="e">
        <f>G14-#REF!</f>
        <v>#REF!</v>
      </c>
      <c r="N14" s="398" t="e">
        <f>H14-#REF!</f>
        <v>#REF!</v>
      </c>
      <c r="O14" s="398" t="e">
        <f>I14-#REF!</f>
        <v>#REF!</v>
      </c>
      <c r="P14" s="399"/>
      <c r="Q14" s="400">
        <v>1249.61247</v>
      </c>
      <c r="R14" s="407">
        <v>0</v>
      </c>
      <c r="S14" s="400">
        <v>1861.5783027980799</v>
      </c>
      <c r="T14" s="400">
        <v>0</v>
      </c>
      <c r="U14" s="401"/>
      <c r="V14" s="401">
        <f t="shared" si="0"/>
        <v>30.105980000000045</v>
      </c>
      <c r="W14" s="401">
        <f t="shared" si="0"/>
        <v>1875.1721199999999</v>
      </c>
      <c r="X14" s="401">
        <f t="shared" si="0"/>
        <v>-384.50709279807984</v>
      </c>
      <c r="Y14" s="401">
        <f t="shared" si="0"/>
        <v>2002.62276</v>
      </c>
      <c r="Z14" s="364"/>
      <c r="AA14" s="402">
        <f t="shared" si="1"/>
        <v>147.707121</v>
      </c>
      <c r="AB14" s="402">
        <f t="shared" si="1"/>
        <v>200.26227599999999</v>
      </c>
      <c r="AC14" s="364"/>
      <c r="AD14" s="364"/>
      <c r="AE14" s="364"/>
      <c r="AL14" s="360">
        <v>874.24099999999999</v>
      </c>
      <c r="AM14" s="360"/>
      <c r="AN14" s="360"/>
      <c r="AO14" s="360">
        <f t="shared" si="3"/>
        <v>405.47745000000009</v>
      </c>
      <c r="AP14" s="403">
        <f t="shared" si="4"/>
        <v>147.707121</v>
      </c>
      <c r="AQ14" s="403">
        <f t="shared" si="4"/>
        <v>200.26227599999999</v>
      </c>
      <c r="AR14" s="360">
        <v>1121.9536000000001</v>
      </c>
      <c r="AS14" s="360">
        <f t="shared" si="5"/>
        <v>355.11761000000001</v>
      </c>
      <c r="AV14" s="404"/>
      <c r="AW14" s="404">
        <f t="shared" si="6"/>
        <v>1280</v>
      </c>
      <c r="AX14" s="404">
        <f t="shared" si="6"/>
        <v>1875</v>
      </c>
      <c r="AY14" s="404">
        <f t="shared" si="6"/>
        <v>1477</v>
      </c>
      <c r="AZ14" s="404">
        <f>ROUND(I14,0)</f>
        <v>2003</v>
      </c>
      <c r="BP14" s="364">
        <v>127971845</v>
      </c>
      <c r="BQ14" s="364">
        <f>J14-BP14</f>
        <v>0</v>
      </c>
      <c r="BX14" s="405">
        <f t="shared" si="7"/>
        <v>147.707121</v>
      </c>
      <c r="CD14" s="399"/>
    </row>
    <row r="15" spans="4:82" ht="18.75">
      <c r="D15" s="393"/>
      <c r="E15" s="394" t="s">
        <v>147</v>
      </c>
      <c r="F15" s="395">
        <v>2907.2296211000003</v>
      </c>
      <c r="G15" s="395">
        <v>2907.2296212000001</v>
      </c>
      <c r="H15" s="396">
        <v>2907.2296211000003</v>
      </c>
      <c r="I15" s="395">
        <v>2907.2296212000001</v>
      </c>
      <c r="J15" s="397">
        <f t="shared" si="2"/>
        <v>290722962.11000001</v>
      </c>
      <c r="K15" s="397"/>
      <c r="L15" s="398" t="e">
        <f>F15-#REF!</f>
        <v>#REF!</v>
      </c>
      <c r="M15" s="398" t="e">
        <f>G15-#REF!</f>
        <v>#REF!</v>
      </c>
      <c r="N15" s="398" t="e">
        <f>H15-#REF!</f>
        <v>#REF!</v>
      </c>
      <c r="O15" s="398" t="e">
        <f>I15-#REF!</f>
        <v>#REF!</v>
      </c>
      <c r="P15" s="399"/>
      <c r="Q15" s="400">
        <v>340.17439000000002</v>
      </c>
      <c r="R15" s="400">
        <v>340.17439000000002</v>
      </c>
      <c r="S15" s="400">
        <v>2310.8996095889001</v>
      </c>
      <c r="T15" s="400">
        <v>2310.8996095889001</v>
      </c>
      <c r="U15" s="401"/>
      <c r="V15" s="401">
        <f t="shared" si="0"/>
        <v>2567.0552311000001</v>
      </c>
      <c r="W15" s="401">
        <f t="shared" si="0"/>
        <v>2567.0552312</v>
      </c>
      <c r="X15" s="401">
        <f t="shared" si="0"/>
        <v>596.33001151110011</v>
      </c>
      <c r="Y15" s="401">
        <f t="shared" si="0"/>
        <v>596.33001161109996</v>
      </c>
      <c r="Z15" s="364"/>
      <c r="AA15" s="402">
        <f t="shared" si="1"/>
        <v>290.72296211000003</v>
      </c>
      <c r="AB15" s="402">
        <f t="shared" si="1"/>
        <v>290.72296212000003</v>
      </c>
      <c r="AC15" s="364"/>
      <c r="AD15" s="364"/>
      <c r="AE15" s="364"/>
      <c r="AL15" s="360">
        <v>340.17439000000002</v>
      </c>
      <c r="AM15" s="360"/>
      <c r="AN15" s="360"/>
      <c r="AO15" s="360">
        <f t="shared" si="3"/>
        <v>2567.0552311000001</v>
      </c>
      <c r="AP15" s="403">
        <f t="shared" si="4"/>
        <v>290.72296211000003</v>
      </c>
      <c r="AQ15" s="403">
        <f t="shared" si="4"/>
        <v>290.72296212000003</v>
      </c>
      <c r="AR15" s="360">
        <v>2310.8996095889001</v>
      </c>
      <c r="AS15" s="360">
        <f t="shared" si="5"/>
        <v>596.33001151110011</v>
      </c>
      <c r="AV15" s="404"/>
      <c r="AW15" s="404">
        <f t="shared" si="6"/>
        <v>2907</v>
      </c>
      <c r="AX15" s="404">
        <f t="shared" si="6"/>
        <v>2907</v>
      </c>
      <c r="AY15" s="404">
        <f t="shared" si="6"/>
        <v>2907</v>
      </c>
      <c r="AZ15" s="404">
        <f>ROUND(I15,0)</f>
        <v>2907</v>
      </c>
      <c r="BP15" s="364">
        <v>290722962.11000001</v>
      </c>
      <c r="BQ15" s="364">
        <f>J15-BP15</f>
        <v>0</v>
      </c>
      <c r="BX15" s="405">
        <f t="shared" si="7"/>
        <v>290.72296211000003</v>
      </c>
      <c r="CD15" s="399"/>
    </row>
    <row r="16" spans="4:82" ht="18.75">
      <c r="D16" s="393"/>
      <c r="E16" s="394" t="s">
        <v>148</v>
      </c>
      <c r="F16" s="395">
        <v>807.8261622</v>
      </c>
      <c r="G16" s="406">
        <v>961.02769356944441</v>
      </c>
      <c r="H16" s="396">
        <v>820.82800202499288</v>
      </c>
      <c r="I16" s="395">
        <v>976.9640928738894</v>
      </c>
      <c r="J16" s="397">
        <f t="shared" si="2"/>
        <v>80782616.219999999</v>
      </c>
      <c r="K16" s="397"/>
      <c r="L16" s="398" t="e">
        <f>F16-#REF!</f>
        <v>#REF!</v>
      </c>
      <c r="M16" s="398" t="e">
        <f>G16-#REF!</f>
        <v>#REF!</v>
      </c>
      <c r="N16" s="398" t="e">
        <f>H16-#REF!</f>
        <v>#REF!</v>
      </c>
      <c r="O16" s="398" t="e">
        <f>I16-#REF!</f>
        <v>#REF!</v>
      </c>
      <c r="P16" s="399"/>
      <c r="Q16" s="400">
        <v>157.33588</v>
      </c>
      <c r="R16" s="407">
        <v>211.51967999999999</v>
      </c>
      <c r="S16" s="400">
        <v>162.10738000000001</v>
      </c>
      <c r="T16" s="400">
        <v>220.21956</v>
      </c>
      <c r="U16" s="401"/>
      <c r="V16" s="401">
        <f t="shared" si="0"/>
        <v>650.49028220000002</v>
      </c>
      <c r="W16" s="401">
        <f t="shared" si="0"/>
        <v>749.50801356944442</v>
      </c>
      <c r="X16" s="401">
        <f t="shared" si="0"/>
        <v>658.72062202499285</v>
      </c>
      <c r="Y16" s="401">
        <f t="shared" si="0"/>
        <v>756.7445328738894</v>
      </c>
      <c r="Z16" s="364"/>
      <c r="AA16" s="402">
        <f t="shared" si="1"/>
        <v>82.082800202499286</v>
      </c>
      <c r="AB16" s="402">
        <f t="shared" si="1"/>
        <v>97.696409287388946</v>
      </c>
      <c r="AC16" s="364"/>
      <c r="AD16" s="364"/>
      <c r="AE16" s="364"/>
      <c r="AL16" s="360">
        <v>83.918080000000003</v>
      </c>
      <c r="AM16" s="360"/>
      <c r="AN16" s="360"/>
      <c r="AO16" s="360">
        <f t="shared" si="3"/>
        <v>723.90808219999997</v>
      </c>
      <c r="AP16" s="403">
        <f t="shared" si="4"/>
        <v>82.082800202499286</v>
      </c>
      <c r="AQ16" s="403">
        <f t="shared" si="4"/>
        <v>97.696409287388946</v>
      </c>
      <c r="AR16" s="360">
        <v>314.087927759259</v>
      </c>
      <c r="AS16" s="360">
        <f t="shared" si="5"/>
        <v>506.74007426573388</v>
      </c>
      <c r="AV16" s="404"/>
      <c r="AW16" s="404">
        <f t="shared" si="6"/>
        <v>808</v>
      </c>
      <c r="AX16" s="404">
        <f t="shared" si="6"/>
        <v>961</v>
      </c>
      <c r="AY16" s="404">
        <f t="shared" si="6"/>
        <v>821</v>
      </c>
      <c r="AZ16" s="404">
        <f>ROUND(I16,0)</f>
        <v>977</v>
      </c>
      <c r="BP16" s="364">
        <v>80782616.219999999</v>
      </c>
      <c r="BQ16" s="364">
        <f>J16-BP16</f>
        <v>0</v>
      </c>
      <c r="BX16" s="405">
        <f t="shared" si="7"/>
        <v>82.082800202499286</v>
      </c>
      <c r="CD16" s="399"/>
    </row>
    <row r="17" spans="2:83" ht="18.75">
      <c r="D17" s="393"/>
      <c r="E17" s="408" t="s">
        <v>149</v>
      </c>
      <c r="F17" s="395"/>
      <c r="G17" s="395"/>
      <c r="H17" s="396"/>
      <c r="I17" s="395"/>
      <c r="J17" s="397">
        <f t="shared" si="2"/>
        <v>0</v>
      </c>
      <c r="K17" s="397"/>
      <c r="L17" s="398" t="e">
        <f>F17-#REF!</f>
        <v>#REF!</v>
      </c>
      <c r="M17" s="398" t="e">
        <f>G17-#REF!</f>
        <v>#REF!</v>
      </c>
      <c r="N17" s="398" t="e">
        <f>H17-#REF!</f>
        <v>#REF!</v>
      </c>
      <c r="O17" s="398" t="e">
        <f>I17-#REF!</f>
        <v>#REF!</v>
      </c>
      <c r="P17" s="399"/>
      <c r="Q17" s="400"/>
      <c r="R17" s="400"/>
      <c r="S17" s="400"/>
      <c r="T17" s="400"/>
      <c r="U17" s="401"/>
      <c r="V17" s="401">
        <f t="shared" si="0"/>
        <v>0</v>
      </c>
      <c r="W17" s="401">
        <f t="shared" si="0"/>
        <v>0</v>
      </c>
      <c r="X17" s="401">
        <f t="shared" si="0"/>
        <v>0</v>
      </c>
      <c r="Y17" s="401">
        <f t="shared" si="0"/>
        <v>0</v>
      </c>
      <c r="Z17" s="364"/>
      <c r="AA17" s="402">
        <f t="shared" si="1"/>
        <v>0</v>
      </c>
      <c r="AB17" s="402">
        <f t="shared" si="1"/>
        <v>0</v>
      </c>
      <c r="AC17" s="364"/>
      <c r="AD17" s="364"/>
      <c r="AE17" s="364"/>
      <c r="AL17" s="360"/>
      <c r="AM17" s="360"/>
      <c r="AN17" s="360"/>
      <c r="AO17" s="360">
        <f t="shared" si="3"/>
        <v>0</v>
      </c>
      <c r="AP17" s="403">
        <f t="shared" si="4"/>
        <v>0</v>
      </c>
      <c r="AQ17" s="403">
        <f t="shared" si="4"/>
        <v>0</v>
      </c>
      <c r="AR17" s="360"/>
      <c r="AS17" s="360">
        <f t="shared" si="5"/>
        <v>0</v>
      </c>
      <c r="AV17" s="404"/>
      <c r="AW17" s="404"/>
      <c r="AX17" s="404"/>
      <c r="AY17" s="404"/>
      <c r="AZ17" s="404"/>
      <c r="BX17" s="405">
        <f t="shared" si="7"/>
        <v>0</v>
      </c>
      <c r="CD17" s="399"/>
    </row>
    <row r="18" spans="2:83" ht="18.75">
      <c r="D18" s="385"/>
      <c r="E18" s="409" t="s">
        <v>150</v>
      </c>
      <c r="F18" s="395">
        <v>1388.4475579999998</v>
      </c>
      <c r="G18" s="395">
        <v>1364.1775579999999</v>
      </c>
      <c r="H18" s="396">
        <v>550.17836660230114</v>
      </c>
      <c r="I18" s="395">
        <v>597.86537231820125</v>
      </c>
      <c r="J18" s="397">
        <f t="shared" si="2"/>
        <v>138844755.79999998</v>
      </c>
      <c r="K18" s="397"/>
      <c r="L18" s="398" t="e">
        <f>F18-#REF!</f>
        <v>#REF!</v>
      </c>
      <c r="M18" s="398" t="e">
        <f>G18-#REF!</f>
        <v>#REF!</v>
      </c>
      <c r="N18" s="398" t="e">
        <f>H18-#REF!</f>
        <v>#REF!</v>
      </c>
      <c r="O18" s="398" t="e">
        <f>I18-#REF!</f>
        <v>#REF!</v>
      </c>
      <c r="P18" s="399"/>
      <c r="Q18" s="400">
        <v>11610.02585</v>
      </c>
      <c r="R18" s="400">
        <v>11110.0257013882</v>
      </c>
      <c r="S18" s="400">
        <v>1778.61225590667</v>
      </c>
      <c r="T18" s="400">
        <v>1201.71901676575</v>
      </c>
      <c r="U18" s="401"/>
      <c r="V18" s="401">
        <f t="shared" si="0"/>
        <v>-10221.578292</v>
      </c>
      <c r="W18" s="401">
        <f t="shared" si="0"/>
        <v>-9745.8481433882007</v>
      </c>
      <c r="X18" s="401">
        <f t="shared" si="0"/>
        <v>-1228.4338893043689</v>
      </c>
      <c r="Y18" s="401">
        <f t="shared" si="0"/>
        <v>-603.85364444754873</v>
      </c>
      <c r="Z18" s="364"/>
      <c r="AA18" s="402">
        <f t="shared" si="1"/>
        <v>55.017836660230117</v>
      </c>
      <c r="AB18" s="402">
        <f t="shared" si="1"/>
        <v>59.786537231820127</v>
      </c>
      <c r="AC18" s="364"/>
      <c r="AD18" s="364"/>
      <c r="AE18" s="364"/>
      <c r="AL18" s="360">
        <v>12795.633518000001</v>
      </c>
      <c r="AM18" s="360"/>
      <c r="AN18" s="360"/>
      <c r="AO18" s="360">
        <f t="shared" si="3"/>
        <v>-11407.185960000001</v>
      </c>
      <c r="AP18" s="403">
        <f t="shared" si="4"/>
        <v>55.017836660230117</v>
      </c>
      <c r="AQ18" s="403">
        <f t="shared" si="4"/>
        <v>59.786537231820127</v>
      </c>
      <c r="AR18" s="360">
        <v>2026.0386388074501</v>
      </c>
      <c r="AS18" s="360">
        <f t="shared" si="5"/>
        <v>-1475.8602722051489</v>
      </c>
      <c r="AV18" s="404"/>
      <c r="AW18" s="404">
        <f t="shared" si="6"/>
        <v>1388</v>
      </c>
      <c r="AX18" s="404">
        <f t="shared" si="6"/>
        <v>1364</v>
      </c>
      <c r="AY18" s="404">
        <f t="shared" si="6"/>
        <v>550</v>
      </c>
      <c r="AZ18" s="404">
        <f t="shared" si="6"/>
        <v>598</v>
      </c>
      <c r="BC18" s="364">
        <f>I18-H18</f>
        <v>47.687005715900114</v>
      </c>
      <c r="BD18" s="287">
        <v>11366.981299999999</v>
      </c>
      <c r="BE18" s="410">
        <f>F18-BD18</f>
        <v>-9978.5337419999996</v>
      </c>
      <c r="BP18" s="364">
        <v>1168874728</v>
      </c>
      <c r="BQ18" s="399">
        <f>J18-BP18</f>
        <v>-1030029972.2</v>
      </c>
      <c r="BR18" s="399"/>
      <c r="BX18" s="405">
        <f t="shared" si="7"/>
        <v>55.017836660230117</v>
      </c>
      <c r="CD18" s="399"/>
    </row>
    <row r="19" spans="2:83" ht="18.75" hidden="1">
      <c r="D19" s="393"/>
      <c r="E19" s="409" t="s">
        <v>151</v>
      </c>
      <c r="F19" s="395">
        <v>0</v>
      </c>
      <c r="G19" s="395">
        <v>0</v>
      </c>
      <c r="H19" s="396">
        <v>0</v>
      </c>
      <c r="I19" s="395">
        <v>0</v>
      </c>
      <c r="J19" s="397">
        <f t="shared" si="2"/>
        <v>0</v>
      </c>
      <c r="K19" s="397"/>
      <c r="L19" s="398" t="e">
        <f>F19-#REF!</f>
        <v>#REF!</v>
      </c>
      <c r="M19" s="398" t="e">
        <f>G19-#REF!</f>
        <v>#REF!</v>
      </c>
      <c r="N19" s="398" t="e">
        <f>H19-#REF!</f>
        <v>#REF!</v>
      </c>
      <c r="O19" s="398" t="e">
        <f>I19-#REF!</f>
        <v>#REF!</v>
      </c>
      <c r="P19" s="399"/>
      <c r="Q19" s="400">
        <v>593.59912999999995</v>
      </c>
      <c r="R19" s="400">
        <v>471.97620000000001</v>
      </c>
      <c r="S19" s="400">
        <v>678.58218999999997</v>
      </c>
      <c r="T19" s="400">
        <v>538.49037999999996</v>
      </c>
      <c r="U19" s="401"/>
      <c r="V19" s="401">
        <f t="shared" si="0"/>
        <v>-593.59912999999995</v>
      </c>
      <c r="W19" s="401">
        <f t="shared" si="0"/>
        <v>-471.97620000000001</v>
      </c>
      <c r="X19" s="401">
        <f t="shared" si="0"/>
        <v>-678.58218999999997</v>
      </c>
      <c r="Y19" s="401">
        <f t="shared" si="0"/>
        <v>-538.49037999999996</v>
      </c>
      <c r="Z19" s="364"/>
      <c r="AA19" s="402">
        <f t="shared" si="1"/>
        <v>0</v>
      </c>
      <c r="AB19" s="402">
        <f t="shared" si="1"/>
        <v>0</v>
      </c>
      <c r="AC19" s="364"/>
      <c r="AD19" s="364"/>
      <c r="AE19" s="364"/>
      <c r="AL19" s="360">
        <v>0</v>
      </c>
      <c r="AM19" s="360"/>
      <c r="AN19" s="360"/>
      <c r="AO19" s="360">
        <f t="shared" si="3"/>
        <v>0</v>
      </c>
      <c r="AP19" s="411">
        <f t="shared" si="4"/>
        <v>0</v>
      </c>
      <c r="AQ19" s="411">
        <f t="shared" si="4"/>
        <v>0</v>
      </c>
      <c r="AR19" s="360">
        <v>0</v>
      </c>
      <c r="AS19" s="360">
        <f t="shared" si="5"/>
        <v>0</v>
      </c>
      <c r="AV19" s="404"/>
      <c r="AW19" s="404">
        <f t="shared" si="6"/>
        <v>0</v>
      </c>
      <c r="AX19" s="404">
        <f t="shared" si="6"/>
        <v>0</v>
      </c>
      <c r="AY19" s="404">
        <f t="shared" si="6"/>
        <v>0</v>
      </c>
      <c r="AZ19" s="404">
        <f t="shared" si="6"/>
        <v>0</v>
      </c>
      <c r="BP19" s="364">
        <v>0</v>
      </c>
      <c r="BX19" s="405">
        <f t="shared" si="7"/>
        <v>0</v>
      </c>
      <c r="CD19" s="399"/>
    </row>
    <row r="20" spans="2:83" ht="18.75">
      <c r="D20" s="393"/>
      <c r="E20" s="409" t="s">
        <v>152</v>
      </c>
      <c r="F20" s="395">
        <v>1175.3930700999999</v>
      </c>
      <c r="G20" s="395">
        <v>3830.0662988999998</v>
      </c>
      <c r="H20" s="396">
        <v>1191.5462990999999</v>
      </c>
      <c r="I20" s="395">
        <v>3830.0662988999998</v>
      </c>
      <c r="J20" s="397">
        <f t="shared" si="2"/>
        <v>117539307.00999999</v>
      </c>
      <c r="K20" s="397"/>
      <c r="L20" s="398" t="e">
        <f>F20-#REF!</f>
        <v>#REF!</v>
      </c>
      <c r="M20" s="398" t="e">
        <f>G20-#REF!</f>
        <v>#REF!</v>
      </c>
      <c r="N20" s="398" t="e">
        <f>H20-#REF!</f>
        <v>#REF!</v>
      </c>
      <c r="O20" s="398" t="e">
        <f>I20-#REF!</f>
        <v>#REF!</v>
      </c>
      <c r="P20" s="399"/>
      <c r="Q20" s="400">
        <v>1.19</v>
      </c>
      <c r="R20" s="400">
        <v>10.048719999999999</v>
      </c>
      <c r="S20" s="400">
        <v>8.3261900000000004</v>
      </c>
      <c r="T20" s="400">
        <v>71.498180000000005</v>
      </c>
      <c r="U20" s="401"/>
      <c r="V20" s="401">
        <f t="shared" si="0"/>
        <v>1174.2030700999999</v>
      </c>
      <c r="W20" s="401">
        <f t="shared" si="0"/>
        <v>3820.0175789</v>
      </c>
      <c r="X20" s="401">
        <f t="shared" si="0"/>
        <v>1183.2201090999999</v>
      </c>
      <c r="Y20" s="401">
        <f t="shared" si="0"/>
        <v>3758.5681188999997</v>
      </c>
      <c r="Z20" s="364"/>
      <c r="AA20" s="402">
        <f t="shared" si="1"/>
        <v>119.15462991</v>
      </c>
      <c r="AB20" s="402">
        <f t="shared" si="1"/>
        <v>383.00662989</v>
      </c>
      <c r="AC20" s="364"/>
      <c r="AD20" s="364"/>
      <c r="AE20" s="364"/>
      <c r="AJ20" s="404">
        <v>710.73653000000002</v>
      </c>
      <c r="AK20" s="404">
        <v>726.88976000000002</v>
      </c>
      <c r="AL20" s="360">
        <v>634.45282080000004</v>
      </c>
      <c r="AM20" s="360"/>
      <c r="AN20" s="360"/>
      <c r="AO20" s="360">
        <f t="shared" si="3"/>
        <v>540.94024929999989</v>
      </c>
      <c r="AP20" s="411">
        <f t="shared" si="4"/>
        <v>119.15462991</v>
      </c>
      <c r="AQ20" s="411">
        <f t="shared" si="4"/>
        <v>383.00662989</v>
      </c>
      <c r="AR20" s="360">
        <v>727.53167080000003</v>
      </c>
      <c r="AS20" s="360">
        <f t="shared" si="5"/>
        <v>464.01462829999991</v>
      </c>
      <c r="AV20" s="404"/>
      <c r="AW20" s="404">
        <f t="shared" si="6"/>
        <v>1175</v>
      </c>
      <c r="AX20" s="404">
        <f t="shared" si="6"/>
        <v>3830</v>
      </c>
      <c r="AY20" s="404">
        <f t="shared" si="6"/>
        <v>1192</v>
      </c>
      <c r="AZ20" s="404">
        <f t="shared" si="6"/>
        <v>3830</v>
      </c>
      <c r="BP20" s="364">
        <v>117539307.00999999</v>
      </c>
      <c r="BQ20" s="364">
        <f>J20-BP20</f>
        <v>0</v>
      </c>
      <c r="BX20" s="405">
        <f t="shared" si="7"/>
        <v>119.15462991</v>
      </c>
      <c r="CD20" s="399"/>
    </row>
    <row r="21" spans="2:83" ht="18.75">
      <c r="B21" s="359" t="s">
        <v>48</v>
      </c>
      <c r="D21" s="393"/>
      <c r="E21" s="394" t="s">
        <v>153</v>
      </c>
      <c r="F21" s="395">
        <v>8584.4994653189078</v>
      </c>
      <c r="G21" s="395">
        <v>9198.5859771658088</v>
      </c>
      <c r="H21" s="396">
        <v>8556.5852553189088</v>
      </c>
      <c r="I21" s="395">
        <v>9198.5859771658088</v>
      </c>
      <c r="J21" s="397">
        <f>F21*10^5</f>
        <v>858449946.53189075</v>
      </c>
      <c r="K21" s="397"/>
      <c r="L21" s="398" t="e">
        <f>F21-#REF!</f>
        <v>#REF!</v>
      </c>
      <c r="M21" s="398" t="e">
        <f>G21-#REF!</f>
        <v>#REF!</v>
      </c>
      <c r="N21" s="398" t="e">
        <f>H21-#REF!</f>
        <v>#REF!</v>
      </c>
      <c r="O21" s="398" t="e">
        <f>I21-#REF!</f>
        <v>#REF!</v>
      </c>
      <c r="P21" s="399"/>
      <c r="Q21" s="400">
        <v>3692.8346458532901</v>
      </c>
      <c r="R21" s="400">
        <v>3886.5843844455198</v>
      </c>
      <c r="S21" s="400">
        <v>4366.9600900423602</v>
      </c>
      <c r="T21" s="400">
        <v>4630.5546199999999</v>
      </c>
      <c r="U21" s="401"/>
      <c r="V21" s="401">
        <f>F21-Q21</f>
        <v>4891.6648194656173</v>
      </c>
      <c r="W21" s="401">
        <f>G21-R21</f>
        <v>5312.0015927202894</v>
      </c>
      <c r="X21" s="401">
        <f>H21-S21</f>
        <v>4189.6251652765486</v>
      </c>
      <c r="Y21" s="401">
        <f>I21-T21</f>
        <v>4568.0313571658089</v>
      </c>
      <c r="Z21" s="364"/>
      <c r="AA21" s="402">
        <f>H21/10</f>
        <v>855.65852553189086</v>
      </c>
      <c r="AB21" s="402">
        <f>I21/10</f>
        <v>919.8585977165809</v>
      </c>
      <c r="AC21" s="364"/>
      <c r="AD21" s="364"/>
      <c r="AE21" s="364"/>
      <c r="AL21" s="360">
        <v>8081.9563801423901</v>
      </c>
      <c r="AM21" s="360"/>
      <c r="AN21" s="360"/>
      <c r="AO21" s="360">
        <f>F21-AL21</f>
        <v>502.54308517651771</v>
      </c>
      <c r="AP21" s="403">
        <f>H21/10</f>
        <v>855.65852553189086</v>
      </c>
      <c r="AQ21" s="403">
        <f>I21/10</f>
        <v>919.8585977165809</v>
      </c>
      <c r="AR21" s="360">
        <v>9015.7778901423899</v>
      </c>
      <c r="AS21" s="360">
        <f>H21-AR21</f>
        <v>-459.19263482348106</v>
      </c>
      <c r="AV21" s="404"/>
      <c r="AW21" s="404">
        <f>ROUND(F21,0)</f>
        <v>8584</v>
      </c>
      <c r="AX21" s="404">
        <f>ROUND(G21,0)</f>
        <v>9199</v>
      </c>
      <c r="AY21" s="404">
        <f>ROUND(H21,0)</f>
        <v>8557</v>
      </c>
      <c r="AZ21" s="404">
        <f>ROUND(I21,0)</f>
        <v>9199</v>
      </c>
      <c r="BC21" s="364">
        <f>I21-H21</f>
        <v>642.00072184689998</v>
      </c>
      <c r="BP21" s="364">
        <v>158778672.55000001</v>
      </c>
      <c r="BX21" s="405">
        <f t="shared" si="7"/>
        <v>855.65852553189086</v>
      </c>
      <c r="CD21" s="399"/>
    </row>
    <row r="22" spans="2:83" ht="18.75">
      <c r="D22" s="393"/>
      <c r="E22" s="394" t="s">
        <v>301</v>
      </c>
      <c r="F22" s="395">
        <v>1587.7867255000001</v>
      </c>
      <c r="G22" s="395">
        <v>1196.1260086999994</v>
      </c>
      <c r="H22" s="396">
        <v>1600.4948976820003</v>
      </c>
      <c r="I22" s="395">
        <v>1264.0577458987791</v>
      </c>
      <c r="J22" s="412">
        <f t="shared" si="2"/>
        <v>158778672.55000001</v>
      </c>
      <c r="K22" s="397"/>
      <c r="L22" s="398" t="e">
        <f>F22-#REF!</f>
        <v>#REF!</v>
      </c>
      <c r="M22" s="398" t="e">
        <f>G22-#REF!</f>
        <v>#REF!</v>
      </c>
      <c r="N22" s="398" t="e">
        <f>H22-#REF!</f>
        <v>#REF!</v>
      </c>
      <c r="O22" s="398" t="e">
        <f>I22-#REF!</f>
        <v>#REF!</v>
      </c>
      <c r="P22" s="399"/>
      <c r="Q22" s="400">
        <v>4606.0539523111702</v>
      </c>
      <c r="R22" s="400">
        <v>2381.7170265200002</v>
      </c>
      <c r="S22" s="400">
        <v>4875.24699072146</v>
      </c>
      <c r="T22" s="400">
        <v>3274.5921622678602</v>
      </c>
      <c r="U22" s="401"/>
      <c r="V22" s="401">
        <f t="shared" si="0"/>
        <v>-3018.2672268111701</v>
      </c>
      <c r="W22" s="401">
        <f t="shared" si="0"/>
        <v>-1185.5910178200008</v>
      </c>
      <c r="X22" s="401">
        <f t="shared" si="0"/>
        <v>-3274.7520930394594</v>
      </c>
      <c r="Y22" s="401">
        <f t="shared" si="0"/>
        <v>-2010.5344163690811</v>
      </c>
      <c r="Z22" s="364"/>
      <c r="AA22" s="402">
        <f t="shared" si="1"/>
        <v>160.04948976820003</v>
      </c>
      <c r="AB22" s="402">
        <f t="shared" si="1"/>
        <v>126.40577458987791</v>
      </c>
      <c r="AC22" s="364"/>
      <c r="AD22" s="364"/>
      <c r="AE22" s="364"/>
      <c r="AL22" s="360">
        <v>3483.3535385999999</v>
      </c>
      <c r="AM22" s="360"/>
      <c r="AN22" s="360"/>
      <c r="AO22" s="360">
        <f t="shared" si="3"/>
        <v>-1895.5668130999998</v>
      </c>
      <c r="AP22" s="403">
        <f t="shared" si="4"/>
        <v>160.04948976820003</v>
      </c>
      <c r="AQ22" s="403">
        <f t="shared" si="4"/>
        <v>126.40577458987791</v>
      </c>
      <c r="AR22" s="360">
        <v>3898.9826741000002</v>
      </c>
      <c r="AS22" s="360">
        <f t="shared" si="5"/>
        <v>-2298.4877764180001</v>
      </c>
      <c r="AV22" s="404"/>
      <c r="AW22" s="404">
        <f t="shared" si="6"/>
        <v>1588</v>
      </c>
      <c r="AX22" s="404">
        <f t="shared" si="6"/>
        <v>1196</v>
      </c>
      <c r="AY22" s="404">
        <f t="shared" si="6"/>
        <v>1600</v>
      </c>
      <c r="AZ22" s="404">
        <f t="shared" si="6"/>
        <v>1264</v>
      </c>
      <c r="BC22" s="364">
        <f>I22-H22</f>
        <v>-336.43715178322122</v>
      </c>
      <c r="BP22" s="364">
        <v>425328092.00999999</v>
      </c>
      <c r="BX22" s="405">
        <f t="shared" si="7"/>
        <v>160.04948976820003</v>
      </c>
      <c r="CD22" s="399"/>
    </row>
    <row r="23" spans="2:83" ht="18.75">
      <c r="D23" s="393"/>
      <c r="E23" s="264" t="s">
        <v>154</v>
      </c>
      <c r="F23" s="395">
        <v>472.26473980000003</v>
      </c>
      <c r="G23" s="395">
        <v>312.6788492</v>
      </c>
      <c r="H23" s="396">
        <v>486.72859940000012</v>
      </c>
      <c r="I23" s="395">
        <v>329.84386880000011</v>
      </c>
      <c r="J23" s="397">
        <f t="shared" si="2"/>
        <v>47226473.980000004</v>
      </c>
      <c r="K23" s="397"/>
      <c r="L23" s="398" t="e">
        <f>F23-#REF!</f>
        <v>#REF!</v>
      </c>
      <c r="M23" s="398" t="e">
        <f>G23-#REF!</f>
        <v>#REF!</v>
      </c>
      <c r="N23" s="398" t="e">
        <f>H23-#REF!</f>
        <v>#REF!</v>
      </c>
      <c r="O23" s="398" t="e">
        <f>I23-#REF!</f>
        <v>#REF!</v>
      </c>
      <c r="P23" s="399"/>
      <c r="Q23" s="400">
        <v>721.95560999999998</v>
      </c>
      <c r="R23" s="400">
        <v>613.06817860000001</v>
      </c>
      <c r="S23" s="400">
        <v>839.90794489999996</v>
      </c>
      <c r="T23" s="400">
        <v>655.82059000000004</v>
      </c>
      <c r="U23" s="401"/>
      <c r="V23" s="401">
        <f t="shared" si="0"/>
        <v>-249.69087019999995</v>
      </c>
      <c r="W23" s="401">
        <f t="shared" si="0"/>
        <v>-300.38932940000001</v>
      </c>
      <c r="X23" s="401">
        <f t="shared" si="0"/>
        <v>-353.17934549999984</v>
      </c>
      <c r="Y23" s="401">
        <f t="shared" si="0"/>
        <v>-325.97672119999993</v>
      </c>
      <c r="Z23" s="364"/>
      <c r="AA23" s="402">
        <f t="shared" si="1"/>
        <v>48.672859940000009</v>
      </c>
      <c r="AB23" s="402">
        <f t="shared" si="1"/>
        <v>32.98438688000001</v>
      </c>
      <c r="AC23" s="364"/>
      <c r="AD23" s="364"/>
      <c r="AE23" s="364"/>
      <c r="AL23" s="360">
        <v>295.17154321763502</v>
      </c>
      <c r="AM23" s="360"/>
      <c r="AN23" s="360"/>
      <c r="AO23" s="360">
        <f t="shared" si="3"/>
        <v>177.09319658236501</v>
      </c>
      <c r="AP23" s="403">
        <f t="shared" si="4"/>
        <v>48.672859940000009</v>
      </c>
      <c r="AQ23" s="403">
        <f t="shared" si="4"/>
        <v>32.98438688000001</v>
      </c>
      <c r="AR23" s="360">
        <v>381.77475811763497</v>
      </c>
      <c r="AS23" s="360">
        <f t="shared" si="5"/>
        <v>104.95384128236515</v>
      </c>
      <c r="AV23" s="404"/>
      <c r="AW23" s="404">
        <f t="shared" si="6"/>
        <v>472</v>
      </c>
      <c r="AX23" s="404">
        <f t="shared" si="6"/>
        <v>313</v>
      </c>
      <c r="AY23" s="404">
        <f t="shared" si="6"/>
        <v>487</v>
      </c>
      <c r="AZ23" s="404">
        <f t="shared" si="6"/>
        <v>330</v>
      </c>
      <c r="BC23" s="364">
        <f>H54-I54</f>
        <v>422.18150576869402</v>
      </c>
      <c r="BD23" s="361">
        <f>'Reg 33-P&amp;L Q4 FY26'!Z49</f>
        <v>422</v>
      </c>
      <c r="BE23" s="364">
        <f>BC21+BC23-BD23</f>
        <v>642.182227615594</v>
      </c>
      <c r="BP23" s="364">
        <v>47226473.980000004</v>
      </c>
      <c r="BX23" s="405">
        <f t="shared" si="7"/>
        <v>48.672859940000009</v>
      </c>
      <c r="CD23" s="399"/>
    </row>
    <row r="24" spans="2:83" ht="18.75">
      <c r="D24" s="393"/>
      <c r="E24" s="413" t="s">
        <v>155</v>
      </c>
      <c r="F24" s="414" cm="1">
        <f t="array" ref="F24">SUM(ROUND(F12:F23,0))</f>
        <v>30888</v>
      </c>
      <c r="G24" s="414">
        <f>ROUND(SUM(G12:G23),0)</f>
        <v>32899</v>
      </c>
      <c r="H24" s="414" cm="1">
        <f t="array" ref="H24">SUM(ROUND(H12:H23,0))</f>
        <v>30808</v>
      </c>
      <c r="I24" s="414">
        <f t="array" ref="I24">SUM(ROUND(I12:I23,0))</f>
        <v>32732</v>
      </c>
      <c r="J24" s="397">
        <f t="shared" si="2"/>
        <v>3088800000</v>
      </c>
      <c r="K24" s="415"/>
      <c r="L24" s="398" t="e">
        <f>F24-#REF!</f>
        <v>#REF!</v>
      </c>
      <c r="M24" s="398" t="e">
        <f>G24-#REF!</f>
        <v>#REF!</v>
      </c>
      <c r="N24" s="398" t="e">
        <f>H24-#REF!</f>
        <v>#REF!</v>
      </c>
      <c r="O24" s="398" t="e">
        <f>I24-#REF!</f>
        <v>#REF!</v>
      </c>
      <c r="P24" s="399"/>
      <c r="Q24" s="416">
        <v>41786.158421687898</v>
      </c>
      <c r="R24" s="416">
        <v>38563.886957451403</v>
      </c>
      <c r="S24" s="416">
        <v>36846.135453334398</v>
      </c>
      <c r="T24" s="416">
        <v>34236.2409419291</v>
      </c>
      <c r="U24" s="417"/>
      <c r="V24" s="401">
        <f t="shared" si="0"/>
        <v>-10898.158421687898</v>
      </c>
      <c r="W24" s="401">
        <f t="shared" si="0"/>
        <v>-5664.8869574514028</v>
      </c>
      <c r="X24" s="401">
        <f t="shared" si="0"/>
        <v>-6038.1354533343983</v>
      </c>
      <c r="Y24" s="401">
        <f t="shared" si="0"/>
        <v>-1504.2409419290998</v>
      </c>
      <c r="Z24" s="364"/>
      <c r="AA24" s="402">
        <f t="shared" si="1"/>
        <v>3080.8</v>
      </c>
      <c r="AB24" s="402">
        <f t="shared" si="1"/>
        <v>3273.2</v>
      </c>
      <c r="AC24" s="364"/>
      <c r="AD24" s="364"/>
      <c r="AE24" s="364"/>
      <c r="AL24" s="360">
        <v>39450.667688736299</v>
      </c>
      <c r="AM24" s="360"/>
      <c r="AN24" s="360"/>
      <c r="AO24" s="360">
        <f t="shared" si="3"/>
        <v>-8562.6676887362992</v>
      </c>
      <c r="AP24" s="403">
        <f t="shared" si="4"/>
        <v>3080.8</v>
      </c>
      <c r="AQ24" s="403">
        <f t="shared" si="4"/>
        <v>3273.2</v>
      </c>
      <c r="AR24" s="360">
        <v>33460.065804337697</v>
      </c>
      <c r="AS24" s="360">
        <f t="shared" si="5"/>
        <v>-2652.065804337697</v>
      </c>
      <c r="AV24" s="404"/>
      <c r="AW24" s="404">
        <f t="shared" si="6"/>
        <v>30888</v>
      </c>
      <c r="AX24" s="404">
        <f t="shared" si="6"/>
        <v>32899</v>
      </c>
      <c r="AY24" s="404">
        <f t="shared" si="6"/>
        <v>30808</v>
      </c>
      <c r="AZ24" s="404">
        <f t="shared" si="6"/>
        <v>32732</v>
      </c>
      <c r="BP24" s="364">
        <v>3099649004.1112895</v>
      </c>
      <c r="BX24" s="405">
        <f t="shared" si="7"/>
        <v>3080.8</v>
      </c>
    </row>
    <row r="25" spans="2:83" ht="18.75">
      <c r="D25" s="385"/>
      <c r="E25" s="413"/>
      <c r="F25" s="418"/>
      <c r="G25" s="418"/>
      <c r="H25" s="419"/>
      <c r="I25" s="418"/>
      <c r="J25" s="397">
        <f t="shared" si="2"/>
        <v>0</v>
      </c>
      <c r="K25" s="415"/>
      <c r="L25" s="398" t="e">
        <f>F25-#REF!</f>
        <v>#REF!</v>
      </c>
      <c r="M25" s="398" t="e">
        <f>G25-#REF!</f>
        <v>#REF!</v>
      </c>
      <c r="N25" s="398" t="e">
        <f>H25-#REF!</f>
        <v>#REF!</v>
      </c>
      <c r="O25" s="398" t="e">
        <f>I25-#REF!</f>
        <v>#REF!</v>
      </c>
      <c r="P25" s="399"/>
      <c r="Q25" s="420"/>
      <c r="R25" s="420"/>
      <c r="S25" s="420"/>
      <c r="T25" s="420"/>
      <c r="U25" s="417"/>
      <c r="V25" s="401">
        <f t="shared" si="0"/>
        <v>0</v>
      </c>
      <c r="W25" s="401">
        <f t="shared" si="0"/>
        <v>0</v>
      </c>
      <c r="X25" s="401">
        <f t="shared" si="0"/>
        <v>0</v>
      </c>
      <c r="Y25" s="401">
        <f t="shared" si="0"/>
        <v>0</v>
      </c>
      <c r="Z25" s="364"/>
      <c r="AA25" s="402">
        <f t="shared" si="1"/>
        <v>0</v>
      </c>
      <c r="AB25" s="402">
        <f t="shared" si="1"/>
        <v>0</v>
      </c>
      <c r="AC25" s="364"/>
      <c r="AD25" s="364"/>
      <c r="AE25" s="364"/>
      <c r="AL25" s="360"/>
      <c r="AM25" s="360"/>
      <c r="AN25" s="360"/>
      <c r="AO25" s="360">
        <f t="shared" si="3"/>
        <v>0</v>
      </c>
      <c r="AP25" s="403">
        <f t="shared" si="4"/>
        <v>0</v>
      </c>
      <c r="AQ25" s="403">
        <f t="shared" si="4"/>
        <v>0</v>
      </c>
      <c r="AR25" s="360"/>
      <c r="AS25" s="360">
        <f t="shared" si="5"/>
        <v>0</v>
      </c>
      <c r="AV25" s="404"/>
      <c r="AW25" s="404"/>
      <c r="AX25" s="404"/>
      <c r="AY25" s="404"/>
      <c r="AZ25" s="404"/>
      <c r="BE25" s="421">
        <v>44926</v>
      </c>
      <c r="BF25" s="421">
        <v>44621</v>
      </c>
      <c r="BP25" s="364">
        <v>0</v>
      </c>
      <c r="BX25" s="405">
        <f t="shared" si="7"/>
        <v>0</v>
      </c>
    </row>
    <row r="26" spans="2:83" ht="18.75">
      <c r="D26" s="385" t="s">
        <v>156</v>
      </c>
      <c r="E26" s="386" t="s">
        <v>157</v>
      </c>
      <c r="F26" s="418"/>
      <c r="G26" s="418"/>
      <c r="H26" s="419"/>
      <c r="I26" s="418"/>
      <c r="J26" s="397">
        <f t="shared" si="2"/>
        <v>0</v>
      </c>
      <c r="K26" s="415"/>
      <c r="L26" s="398" t="e">
        <f>F26-#REF!</f>
        <v>#REF!</v>
      </c>
      <c r="M26" s="398" t="e">
        <f>G26-#REF!</f>
        <v>#REF!</v>
      </c>
      <c r="N26" s="398" t="e">
        <f>H26-#REF!</f>
        <v>#REF!</v>
      </c>
      <c r="O26" s="398" t="e">
        <f>I26-#REF!</f>
        <v>#REF!</v>
      </c>
      <c r="P26" s="399"/>
      <c r="Q26" s="422"/>
      <c r="R26" s="422"/>
      <c r="S26" s="422"/>
      <c r="T26" s="422"/>
      <c r="U26" s="423"/>
      <c r="V26" s="401">
        <f t="shared" si="0"/>
        <v>0</v>
      </c>
      <c r="W26" s="401">
        <f t="shared" si="0"/>
        <v>0</v>
      </c>
      <c r="X26" s="401">
        <f t="shared" si="0"/>
        <v>0</v>
      </c>
      <c r="Y26" s="401">
        <f t="shared" si="0"/>
        <v>0</v>
      </c>
      <c r="Z26" s="364"/>
      <c r="AA26" s="402">
        <f t="shared" si="1"/>
        <v>0</v>
      </c>
      <c r="AB26" s="402">
        <f t="shared" si="1"/>
        <v>0</v>
      </c>
      <c r="AC26" s="364"/>
      <c r="AD26" s="364"/>
      <c r="AE26" s="364"/>
      <c r="AL26" s="360"/>
      <c r="AM26" s="360"/>
      <c r="AN26" s="360"/>
      <c r="AO26" s="360">
        <f t="shared" si="3"/>
        <v>0</v>
      </c>
      <c r="AP26" s="403">
        <f t="shared" si="4"/>
        <v>0</v>
      </c>
      <c r="AQ26" s="403">
        <f t="shared" si="4"/>
        <v>0</v>
      </c>
      <c r="AR26" s="360"/>
      <c r="AS26" s="360">
        <f t="shared" si="5"/>
        <v>0</v>
      </c>
      <c r="AV26" s="404"/>
      <c r="AW26" s="404"/>
      <c r="AX26" s="404"/>
      <c r="AY26" s="404"/>
      <c r="AZ26" s="404"/>
      <c r="BD26" s="361" t="s">
        <v>158</v>
      </c>
      <c r="BE26" s="360">
        <v>18847.653300000002</v>
      </c>
      <c r="BF26" s="360">
        <v>14054.101479999999</v>
      </c>
      <c r="BP26" s="364">
        <v>0</v>
      </c>
      <c r="BX26" s="405">
        <f t="shared" si="7"/>
        <v>0</v>
      </c>
    </row>
    <row r="27" spans="2:83" ht="21" customHeight="1">
      <c r="D27" s="393"/>
      <c r="E27" s="394" t="s">
        <v>159</v>
      </c>
      <c r="F27" s="395">
        <v>548.88541999999995</v>
      </c>
      <c r="G27" s="395">
        <v>700.68709000000001</v>
      </c>
      <c r="H27" s="396">
        <v>824.11347999999998</v>
      </c>
      <c r="I27" s="395">
        <v>1022.41752</v>
      </c>
      <c r="J27" s="397">
        <f t="shared" si="2"/>
        <v>54888541.999999993</v>
      </c>
      <c r="K27" s="397"/>
      <c r="L27" s="398" t="e">
        <f>F27-#REF!</f>
        <v>#REF!</v>
      </c>
      <c r="M27" s="398" t="e">
        <f>G27-#REF!</f>
        <v>#REF!</v>
      </c>
      <c r="N27" s="398" t="e">
        <f>H27-#REF!</f>
        <v>#REF!</v>
      </c>
      <c r="O27" s="398" t="e">
        <f>I27-#REF!</f>
        <v>#REF!</v>
      </c>
      <c r="P27" s="399"/>
      <c r="Q27" s="400">
        <v>557.14604999999995</v>
      </c>
      <c r="R27" s="400">
        <v>627.06725680000102</v>
      </c>
      <c r="S27" s="400">
        <v>1449.0542</v>
      </c>
      <c r="T27" s="400">
        <v>1141.6659500000001</v>
      </c>
      <c r="U27" s="401"/>
      <c r="V27" s="401">
        <f t="shared" si="0"/>
        <v>-8.2606299999999919</v>
      </c>
      <c r="W27" s="401">
        <f t="shared" si="0"/>
        <v>73.619833199998993</v>
      </c>
      <c r="X27" s="401">
        <f t="shared" si="0"/>
        <v>-624.94072000000006</v>
      </c>
      <c r="Y27" s="401">
        <f t="shared" si="0"/>
        <v>-119.2484300000001</v>
      </c>
      <c r="Z27" s="364"/>
      <c r="AA27" s="402">
        <f t="shared" si="1"/>
        <v>82.411348000000004</v>
      </c>
      <c r="AB27" s="402">
        <f t="shared" si="1"/>
        <v>102.24175199999999</v>
      </c>
      <c r="AC27" s="364"/>
      <c r="AD27" s="364"/>
      <c r="AE27" s="364"/>
      <c r="AL27" s="360">
        <v>638.94800999999995</v>
      </c>
      <c r="AM27" s="360"/>
      <c r="AN27" s="360"/>
      <c r="AO27" s="360">
        <f t="shared" si="3"/>
        <v>-90.06259</v>
      </c>
      <c r="AP27" s="403">
        <f t="shared" si="4"/>
        <v>82.411348000000004</v>
      </c>
      <c r="AQ27" s="403">
        <f t="shared" si="4"/>
        <v>102.24175199999999</v>
      </c>
      <c r="AR27" s="360">
        <v>985.48307999999997</v>
      </c>
      <c r="AS27" s="360">
        <f t="shared" si="5"/>
        <v>-161.36959999999999</v>
      </c>
      <c r="AV27" s="404"/>
      <c r="AW27" s="404">
        <f t="shared" si="6"/>
        <v>549</v>
      </c>
      <c r="AX27" s="404">
        <f t="shared" si="6"/>
        <v>701</v>
      </c>
      <c r="AY27" s="404">
        <f t="shared" si="6"/>
        <v>824</v>
      </c>
      <c r="AZ27" s="404">
        <f>ROUND(I27,0)</f>
        <v>1022</v>
      </c>
      <c r="BD27" s="361" t="s">
        <v>160</v>
      </c>
      <c r="BE27" s="360">
        <v>962.71302000000003</v>
      </c>
      <c r="BF27" s="360">
        <v>877</v>
      </c>
      <c r="BP27" s="364">
        <v>54888542</v>
      </c>
      <c r="BX27" s="405">
        <f t="shared" si="7"/>
        <v>82.411348000000004</v>
      </c>
      <c r="CD27" s="399"/>
    </row>
    <row r="28" spans="2:83" ht="21" customHeight="1">
      <c r="D28" s="393"/>
      <c r="E28" s="408" t="s">
        <v>161</v>
      </c>
      <c r="F28" s="395"/>
      <c r="G28" s="395"/>
      <c r="H28" s="396"/>
      <c r="I28" s="395"/>
      <c r="J28" s="397">
        <f t="shared" si="2"/>
        <v>0</v>
      </c>
      <c r="K28" s="397"/>
      <c r="L28" s="398" t="e">
        <f>F28-#REF!</f>
        <v>#REF!</v>
      </c>
      <c r="M28" s="398" t="e">
        <f>G28-#REF!</f>
        <v>#REF!</v>
      </c>
      <c r="N28" s="398" t="e">
        <f>H28-#REF!</f>
        <v>#REF!</v>
      </c>
      <c r="O28" s="398" t="e">
        <f>I28-#REF!</f>
        <v>#REF!</v>
      </c>
      <c r="P28" s="399"/>
      <c r="Q28" s="400"/>
      <c r="R28" s="400"/>
      <c r="S28" s="400"/>
      <c r="T28" s="400"/>
      <c r="U28" s="401"/>
      <c r="V28" s="401">
        <f t="shared" si="0"/>
        <v>0</v>
      </c>
      <c r="W28" s="401">
        <f t="shared" si="0"/>
        <v>0</v>
      </c>
      <c r="X28" s="401">
        <f t="shared" si="0"/>
        <v>0</v>
      </c>
      <c r="Y28" s="401">
        <f t="shared" si="0"/>
        <v>0</v>
      </c>
      <c r="Z28" s="364"/>
      <c r="AA28" s="402">
        <f t="shared" si="1"/>
        <v>0</v>
      </c>
      <c r="AB28" s="402">
        <f t="shared" si="1"/>
        <v>0</v>
      </c>
      <c r="AC28" s="364"/>
      <c r="AD28" s="364"/>
      <c r="AE28" s="364"/>
      <c r="AL28" s="360"/>
      <c r="AM28" s="360"/>
      <c r="AN28" s="360"/>
      <c r="AO28" s="360">
        <f t="shared" si="3"/>
        <v>0</v>
      </c>
      <c r="AP28" s="403">
        <f t="shared" si="4"/>
        <v>0</v>
      </c>
      <c r="AQ28" s="403">
        <f t="shared" si="4"/>
        <v>0</v>
      </c>
      <c r="AR28" s="360">
        <v>0</v>
      </c>
      <c r="AS28" s="360">
        <f t="shared" si="5"/>
        <v>0</v>
      </c>
      <c r="AV28" s="404"/>
      <c r="AW28" s="404"/>
      <c r="AX28" s="404"/>
      <c r="AY28" s="404"/>
      <c r="AZ28" s="404"/>
      <c r="BD28" s="424" t="s">
        <v>162</v>
      </c>
      <c r="BE28" s="425">
        <v>1043.8073300000001</v>
      </c>
      <c r="BF28" s="425">
        <v>552.05934000000002</v>
      </c>
      <c r="BP28" s="364">
        <v>0</v>
      </c>
      <c r="BX28" s="405">
        <f t="shared" si="7"/>
        <v>0</v>
      </c>
      <c r="CD28" s="399"/>
    </row>
    <row r="29" spans="2:83" ht="21" customHeight="1">
      <c r="D29" s="393"/>
      <c r="E29" s="409" t="s">
        <v>163</v>
      </c>
      <c r="F29" s="395">
        <v>2537.7449000000001</v>
      </c>
      <c r="G29" s="395">
        <v>1662.8636300000001</v>
      </c>
      <c r="H29" s="396">
        <v>2537.7449000000001</v>
      </c>
      <c r="I29" s="395">
        <v>1662.8636300000001</v>
      </c>
      <c r="J29" s="397">
        <f t="shared" si="2"/>
        <v>253774490</v>
      </c>
      <c r="K29" s="397"/>
      <c r="L29" s="398" t="e">
        <f>F29-#REF!</f>
        <v>#REF!</v>
      </c>
      <c r="M29" s="398" t="e">
        <f>G29-#REF!</f>
        <v>#REF!</v>
      </c>
      <c r="N29" s="398" t="e">
        <f>H29-#REF!</f>
        <v>#REF!</v>
      </c>
      <c r="O29" s="398" t="e">
        <f>I29-#REF!</f>
        <v>#REF!</v>
      </c>
      <c r="P29" s="399"/>
      <c r="Q29" s="400">
        <v>6593.4469200000003</v>
      </c>
      <c r="R29" s="400">
        <v>11545.391589999999</v>
      </c>
      <c r="S29" s="400">
        <v>8699.9785699999993</v>
      </c>
      <c r="T29" s="400">
        <v>13977.00664</v>
      </c>
      <c r="U29" s="401"/>
      <c r="V29" s="401">
        <f t="shared" si="0"/>
        <v>-4055.7020200000002</v>
      </c>
      <c r="W29" s="401">
        <f t="shared" si="0"/>
        <v>-9882.5279599999994</v>
      </c>
      <c r="X29" s="401">
        <f t="shared" si="0"/>
        <v>-6162.2336699999996</v>
      </c>
      <c r="Y29" s="401">
        <f t="shared" si="0"/>
        <v>-12314.14301</v>
      </c>
      <c r="Z29" s="364"/>
      <c r="AA29" s="402">
        <f t="shared" si="1"/>
        <v>253.77449000000001</v>
      </c>
      <c r="AB29" s="402">
        <f t="shared" si="1"/>
        <v>166.28636299999999</v>
      </c>
      <c r="AC29" s="364"/>
      <c r="AD29" s="364"/>
      <c r="AE29" s="364"/>
      <c r="AL29" s="360">
        <v>745.53716999999995</v>
      </c>
      <c r="AM29" s="360"/>
      <c r="AN29" s="360"/>
      <c r="AO29" s="360">
        <f t="shared" si="3"/>
        <v>1792.2077300000001</v>
      </c>
      <c r="AP29" s="403">
        <f t="shared" si="4"/>
        <v>253.77449000000001</v>
      </c>
      <c r="AQ29" s="403">
        <f t="shared" si="4"/>
        <v>166.28636299999999</v>
      </c>
      <c r="AR29" s="360">
        <v>1298.8047899999999</v>
      </c>
      <c r="AS29" s="360">
        <f t="shared" si="5"/>
        <v>1238.9401100000002</v>
      </c>
      <c r="AV29" s="404"/>
      <c r="AW29" s="404">
        <f t="shared" si="6"/>
        <v>2538</v>
      </c>
      <c r="AX29" s="404">
        <f t="shared" si="6"/>
        <v>1663</v>
      </c>
      <c r="AY29" s="404">
        <f t="shared" si="6"/>
        <v>2538</v>
      </c>
      <c r="AZ29" s="404">
        <f t="shared" si="6"/>
        <v>1663</v>
      </c>
      <c r="BD29" s="361" t="s">
        <v>164</v>
      </c>
      <c r="BE29" s="360">
        <v>23.395654</v>
      </c>
      <c r="BF29" s="360">
        <v>258.38635399999998</v>
      </c>
      <c r="BP29" s="364">
        <v>253774490</v>
      </c>
      <c r="BX29" s="405">
        <f t="shared" si="7"/>
        <v>253.77449000000001</v>
      </c>
      <c r="CD29" s="399"/>
    </row>
    <row r="30" spans="2:83" ht="21" customHeight="1">
      <c r="D30" s="393"/>
      <c r="E30" s="409" t="s">
        <v>165</v>
      </c>
      <c r="F30" s="395">
        <v>9295.8962499999998</v>
      </c>
      <c r="G30" s="395">
        <v>7736.9769900000001</v>
      </c>
      <c r="H30" s="396">
        <v>16213.579772820001</v>
      </c>
      <c r="I30" s="395">
        <v>11540.746441400001</v>
      </c>
      <c r="J30" s="397">
        <f t="shared" si="2"/>
        <v>929589625</v>
      </c>
      <c r="K30" s="397"/>
      <c r="L30" s="398" t="e">
        <f>F30-#REF!</f>
        <v>#REF!</v>
      </c>
      <c r="M30" s="398" t="e">
        <f>G30-#REF!</f>
        <v>#REF!</v>
      </c>
      <c r="N30" s="398" t="e">
        <f>H30-#REF!</f>
        <v>#REF!</v>
      </c>
      <c r="O30" s="398" t="e">
        <f>I30-#REF!</f>
        <v>#REF!</v>
      </c>
      <c r="P30" s="399"/>
      <c r="Q30" s="400">
        <v>8256.7347200000004</v>
      </c>
      <c r="R30" s="400">
        <v>14596.2360911872</v>
      </c>
      <c r="S30" s="400">
        <v>13116.844857800001</v>
      </c>
      <c r="T30" s="400">
        <v>20072.884234500001</v>
      </c>
      <c r="U30" s="401"/>
      <c r="V30" s="401">
        <f t="shared" si="0"/>
        <v>1039.1615299999994</v>
      </c>
      <c r="W30" s="401">
        <f t="shared" si="0"/>
        <v>-6859.2591011872</v>
      </c>
      <c r="X30" s="401">
        <f t="shared" si="0"/>
        <v>3096.7349150200007</v>
      </c>
      <c r="Y30" s="401">
        <f t="shared" si="0"/>
        <v>-8532.1377931000006</v>
      </c>
      <c r="Z30" s="364"/>
      <c r="AA30" s="402">
        <f t="shared" si="1"/>
        <v>1621.3579772820001</v>
      </c>
      <c r="AB30" s="402">
        <f t="shared" si="1"/>
        <v>1154.0746441400001</v>
      </c>
      <c r="AC30" s="364"/>
      <c r="AD30" s="364"/>
      <c r="AE30" s="364"/>
      <c r="AL30" s="360">
        <v>1145.89554</v>
      </c>
      <c r="AM30" s="360"/>
      <c r="AN30" s="360"/>
      <c r="AO30" s="360">
        <f t="shared" si="3"/>
        <v>8150.0007100000003</v>
      </c>
      <c r="AP30" s="403">
        <f t="shared" si="4"/>
        <v>1621.3579772820001</v>
      </c>
      <c r="AQ30" s="403">
        <f t="shared" si="4"/>
        <v>1154.0746441400001</v>
      </c>
      <c r="AR30" s="360">
        <v>2721.2492182000001</v>
      </c>
      <c r="AS30" s="360">
        <f t="shared" si="5"/>
        <v>13492.330554620001</v>
      </c>
      <c r="AU30" s="404">
        <f>304286509/10^5</f>
        <v>3042.8650899999998</v>
      </c>
      <c r="AW30" s="404">
        <f t="shared" si="6"/>
        <v>9296</v>
      </c>
      <c r="AX30" s="404">
        <f t="shared" si="6"/>
        <v>7737</v>
      </c>
      <c r="AY30" s="404">
        <f t="shared" si="6"/>
        <v>16214</v>
      </c>
      <c r="AZ30" s="404">
        <f t="shared" si="6"/>
        <v>11541</v>
      </c>
      <c r="BD30" s="361" t="s">
        <v>166</v>
      </c>
      <c r="BE30" s="364">
        <f>H23</f>
        <v>486.72859940000012</v>
      </c>
      <c r="BF30" s="364">
        <f>I23</f>
        <v>329.84386880000011</v>
      </c>
      <c r="BP30" s="364">
        <v>929589625</v>
      </c>
      <c r="BX30" s="405">
        <f t="shared" si="7"/>
        <v>1621.3579772820001</v>
      </c>
      <c r="BY30" s="359">
        <v>7773.2197413000004</v>
      </c>
      <c r="BZ30" s="426">
        <f>H30-BY30</f>
        <v>8440.3600315200019</v>
      </c>
      <c r="CD30" s="399"/>
      <c r="CE30" s="426"/>
    </row>
    <row r="31" spans="2:83" ht="21" customHeight="1">
      <c r="D31" s="393"/>
      <c r="E31" s="409" t="s">
        <v>167</v>
      </c>
      <c r="F31" s="395">
        <v>537.53420949999997</v>
      </c>
      <c r="G31" s="395">
        <v>652.38439979999987</v>
      </c>
      <c r="H31" s="396">
        <v>1252.3841880401999</v>
      </c>
      <c r="I31" s="395">
        <v>1490.4263278268702</v>
      </c>
      <c r="J31" s="397">
        <f t="shared" si="2"/>
        <v>53753420.949999996</v>
      </c>
      <c r="K31" s="397"/>
      <c r="L31" s="398" t="e">
        <f>F31-#REF!</f>
        <v>#REF!</v>
      </c>
      <c r="M31" s="398" t="e">
        <f>G31-#REF!</f>
        <v>#REF!</v>
      </c>
      <c r="N31" s="398" t="e">
        <f>H31-#REF!</f>
        <v>#REF!</v>
      </c>
      <c r="O31" s="398" t="e">
        <f>I31-#REF!</f>
        <v>#REF!</v>
      </c>
      <c r="P31" s="399"/>
      <c r="Q31" s="400">
        <v>309.21478250000001</v>
      </c>
      <c r="R31" s="400">
        <v>844.39561530000003</v>
      </c>
      <c r="S31" s="400">
        <v>1368.0830739303201</v>
      </c>
      <c r="T31" s="400">
        <v>2224.8510673410701</v>
      </c>
      <c r="U31" s="401"/>
      <c r="V31" s="401">
        <f t="shared" si="0"/>
        <v>228.31942699999996</v>
      </c>
      <c r="W31" s="401">
        <f t="shared" si="0"/>
        <v>-192.01121550000016</v>
      </c>
      <c r="X31" s="401">
        <f t="shared" si="0"/>
        <v>-115.69888589012021</v>
      </c>
      <c r="Y31" s="401">
        <f t="shared" si="0"/>
        <v>-734.42473951419993</v>
      </c>
      <c r="Z31" s="364"/>
      <c r="AA31" s="402">
        <f t="shared" si="1"/>
        <v>125.23841880401999</v>
      </c>
      <c r="AB31" s="402">
        <f t="shared" si="1"/>
        <v>149.04263278268701</v>
      </c>
      <c r="AC31" s="364"/>
      <c r="AD31" s="364"/>
      <c r="AE31" s="364"/>
      <c r="AL31" s="360">
        <v>333.45075129999998</v>
      </c>
      <c r="AM31" s="360"/>
      <c r="AN31" s="360"/>
      <c r="AO31" s="360">
        <f t="shared" si="3"/>
        <v>204.0834582</v>
      </c>
      <c r="AP31" s="403">
        <f t="shared" si="4"/>
        <v>125.23841880401999</v>
      </c>
      <c r="AQ31" s="403">
        <f t="shared" si="4"/>
        <v>149.04263278268701</v>
      </c>
      <c r="AR31" s="360">
        <v>2645.4026874598699</v>
      </c>
      <c r="AS31" s="360">
        <f t="shared" si="5"/>
        <v>-1393.01849941967</v>
      </c>
      <c r="AV31" s="404"/>
      <c r="AW31" s="404">
        <f t="shared" si="6"/>
        <v>538</v>
      </c>
      <c r="AX31" s="404">
        <f t="shared" si="6"/>
        <v>652</v>
      </c>
      <c r="AY31" s="404">
        <f t="shared" si="6"/>
        <v>1252</v>
      </c>
      <c r="AZ31" s="404">
        <f t="shared" si="6"/>
        <v>1490</v>
      </c>
      <c r="BD31" s="361" t="s">
        <v>168</v>
      </c>
      <c r="BE31" s="399">
        <v>442.09863999999999</v>
      </c>
      <c r="BF31" s="399">
        <v>198.31008</v>
      </c>
      <c r="BP31" s="364">
        <v>53753420.949999996</v>
      </c>
      <c r="BX31" s="405">
        <f t="shared" si="7"/>
        <v>125.23841880401999</v>
      </c>
      <c r="CD31" s="399"/>
    </row>
    <row r="32" spans="2:83" ht="21" customHeight="1">
      <c r="D32" s="393"/>
      <c r="E32" s="409" t="s">
        <v>300</v>
      </c>
      <c r="F32" s="395">
        <v>7509.3194100000001</v>
      </c>
      <c r="G32" s="395">
        <v>3532.3926099999999</v>
      </c>
      <c r="H32" s="396">
        <v>9105.6501000000007</v>
      </c>
      <c r="I32" s="395">
        <v>5003.3783400000002</v>
      </c>
      <c r="J32" s="397">
        <f t="shared" si="2"/>
        <v>750931941</v>
      </c>
      <c r="K32" s="427"/>
      <c r="L32" s="398" t="e">
        <f>F32-#REF!</f>
        <v>#REF!</v>
      </c>
      <c r="M32" s="398" t="e">
        <f>G32-#REF!</f>
        <v>#REF!</v>
      </c>
      <c r="N32" s="398" t="e">
        <f>H32-#REF!</f>
        <v>#REF!</v>
      </c>
      <c r="O32" s="398" t="e">
        <f>I32-#REF!</f>
        <v>#REF!</v>
      </c>
      <c r="P32" s="399"/>
      <c r="Q32" s="400">
        <v>930.05503999999996</v>
      </c>
      <c r="R32" s="400">
        <v>1335.9856400000001</v>
      </c>
      <c r="S32" s="400">
        <v>1455.4816796</v>
      </c>
      <c r="T32" s="400">
        <v>3420.6750499999998</v>
      </c>
      <c r="U32" s="401"/>
      <c r="V32" s="401">
        <f t="shared" si="0"/>
        <v>6579.2643699999999</v>
      </c>
      <c r="W32" s="401">
        <f t="shared" si="0"/>
        <v>2196.40697</v>
      </c>
      <c r="X32" s="401">
        <f t="shared" si="0"/>
        <v>7650.1684204000012</v>
      </c>
      <c r="Y32" s="401">
        <f t="shared" si="0"/>
        <v>1582.7032900000004</v>
      </c>
      <c r="Z32" s="364"/>
      <c r="AA32" s="402">
        <f t="shared" si="1"/>
        <v>910.56501000000003</v>
      </c>
      <c r="AB32" s="402">
        <f t="shared" si="1"/>
        <v>500.33783400000004</v>
      </c>
      <c r="AC32" s="364"/>
      <c r="AD32" s="364"/>
      <c r="AE32" s="364"/>
      <c r="AL32" s="360">
        <v>1218.2946099999999</v>
      </c>
      <c r="AM32" s="360"/>
      <c r="AN32" s="360"/>
      <c r="AO32" s="360">
        <f t="shared" si="3"/>
        <v>6291.0248000000001</v>
      </c>
      <c r="AP32" s="403">
        <f t="shared" si="4"/>
        <v>910.56501000000003</v>
      </c>
      <c r="AQ32" s="403">
        <f t="shared" si="4"/>
        <v>500.33783400000004</v>
      </c>
      <c r="AR32" s="360">
        <v>1697.6639952999999</v>
      </c>
      <c r="AS32" s="360">
        <f t="shared" si="5"/>
        <v>7407.9861047000013</v>
      </c>
      <c r="AV32" s="404"/>
      <c r="AW32" s="404">
        <f t="shared" si="6"/>
        <v>7509</v>
      </c>
      <c r="AX32" s="404">
        <f t="shared" si="6"/>
        <v>3532</v>
      </c>
      <c r="AY32" s="404">
        <f t="shared" si="6"/>
        <v>9106</v>
      </c>
      <c r="AZ32" s="404">
        <f t="shared" si="6"/>
        <v>5003</v>
      </c>
      <c r="BD32" s="428" t="s">
        <v>169</v>
      </c>
      <c r="BE32" s="429">
        <v>1354.7051200000001</v>
      </c>
      <c r="BF32" s="430">
        <v>1319.3053500000001</v>
      </c>
      <c r="BP32" s="364">
        <v>750931941</v>
      </c>
      <c r="BX32" s="405">
        <v>912.18033300000002</v>
      </c>
      <c r="CD32" s="399"/>
    </row>
    <row r="33" spans="2:82" ht="21" customHeight="1">
      <c r="D33" s="393"/>
      <c r="E33" s="409" t="s">
        <v>170</v>
      </c>
      <c r="F33" s="395">
        <v>0</v>
      </c>
      <c r="G33" s="395">
        <v>0</v>
      </c>
      <c r="H33" s="396">
        <v>7.3964999999999996</v>
      </c>
      <c r="I33" s="395">
        <v>3.5511763714900613</v>
      </c>
      <c r="J33" s="397">
        <f t="shared" si="2"/>
        <v>0</v>
      </c>
      <c r="K33" s="397"/>
      <c r="L33" s="398" t="e">
        <f>F33-#REF!</f>
        <v>#REF!</v>
      </c>
      <c r="M33" s="398" t="e">
        <f>G33-#REF!</f>
        <v>#REF!</v>
      </c>
      <c r="N33" s="398" t="e">
        <f>H33-#REF!</f>
        <v>#REF!</v>
      </c>
      <c r="O33" s="398" t="e">
        <f>I33-#REF!</f>
        <v>#REF!</v>
      </c>
      <c r="P33" s="399"/>
      <c r="Q33" s="400">
        <v>784.65670999999998</v>
      </c>
      <c r="R33" s="400">
        <v>399.01887037942498</v>
      </c>
      <c r="S33" s="400">
        <v>137.492806570683</v>
      </c>
      <c r="T33" s="400">
        <v>162.49067392981601</v>
      </c>
      <c r="U33" s="401"/>
      <c r="V33" s="401">
        <f t="shared" si="0"/>
        <v>-784.65670999999998</v>
      </c>
      <c r="W33" s="401">
        <f t="shared" si="0"/>
        <v>-399.01887037942498</v>
      </c>
      <c r="X33" s="401">
        <f t="shared" si="0"/>
        <v>-130.096306570683</v>
      </c>
      <c r="Y33" s="401">
        <f t="shared" si="0"/>
        <v>-158.93949755832594</v>
      </c>
      <c r="Z33" s="364"/>
      <c r="AA33" s="402">
        <f t="shared" si="1"/>
        <v>0.73964999999999992</v>
      </c>
      <c r="AB33" s="402">
        <f t="shared" si="1"/>
        <v>0.35511763714900613</v>
      </c>
      <c r="AC33" s="364"/>
      <c r="AD33" s="364"/>
      <c r="AE33" s="364"/>
      <c r="AL33" s="360">
        <v>304.43416000000002</v>
      </c>
      <c r="AM33" s="360"/>
      <c r="AN33" s="360"/>
      <c r="AO33" s="360">
        <f t="shared" si="3"/>
        <v>-304.43416000000002</v>
      </c>
      <c r="AP33" s="411">
        <f t="shared" si="4"/>
        <v>0.73964999999999992</v>
      </c>
      <c r="AQ33" s="411">
        <f t="shared" si="4"/>
        <v>0.35511763714900613</v>
      </c>
      <c r="AR33" s="360">
        <v>0</v>
      </c>
      <c r="AS33" s="360">
        <f t="shared" si="5"/>
        <v>7.3964999999999996</v>
      </c>
      <c r="AV33" s="404"/>
      <c r="AW33" s="404">
        <f t="shared" si="6"/>
        <v>0</v>
      </c>
      <c r="AX33" s="404">
        <f t="shared" si="6"/>
        <v>0</v>
      </c>
      <c r="AY33" s="404">
        <f t="shared" si="6"/>
        <v>7</v>
      </c>
      <c r="AZ33" s="404">
        <f t="shared" si="6"/>
        <v>4</v>
      </c>
      <c r="BD33" s="361" t="s">
        <v>171</v>
      </c>
      <c r="BE33" s="364">
        <v>598.58812999999998</v>
      </c>
      <c r="BF33" s="364">
        <v>464.83868000000001</v>
      </c>
      <c r="BH33" s="431">
        <v>44926</v>
      </c>
      <c r="BI33" s="431">
        <v>44621</v>
      </c>
      <c r="BJ33" s="359" t="s">
        <v>172</v>
      </c>
      <c r="BP33" s="364">
        <v>0</v>
      </c>
      <c r="BX33" s="405">
        <f t="shared" si="7"/>
        <v>0.73964999999999992</v>
      </c>
      <c r="CD33" s="399"/>
    </row>
    <row r="34" spans="2:82" ht="21" customHeight="1">
      <c r="D34" s="393"/>
      <c r="E34" s="409" t="s">
        <v>173</v>
      </c>
      <c r="F34" s="395">
        <v>327.16481640000001</v>
      </c>
      <c r="G34" s="395">
        <v>501.7057605</v>
      </c>
      <c r="H34" s="396">
        <v>810.04644752851993</v>
      </c>
      <c r="I34" s="395">
        <v>523.32970824591996</v>
      </c>
      <c r="J34" s="397">
        <f t="shared" si="2"/>
        <v>32716481.640000001</v>
      </c>
      <c r="K34" s="397"/>
      <c r="L34" s="398" t="e">
        <f>F34-#REF!</f>
        <v>#REF!</v>
      </c>
      <c r="M34" s="398" t="e">
        <f>G34-#REF!</f>
        <v>#REF!</v>
      </c>
      <c r="N34" s="398" t="e">
        <f>H34-#REF!</f>
        <v>#REF!</v>
      </c>
      <c r="O34" s="398" t="e">
        <f>I34-#REF!</f>
        <v>#REF!</v>
      </c>
      <c r="P34" s="399"/>
      <c r="Q34" s="400">
        <v>128.4800104</v>
      </c>
      <c r="R34" s="400">
        <v>84.1528098</v>
      </c>
      <c r="S34" s="400">
        <v>29.4015323</v>
      </c>
      <c r="T34" s="400">
        <v>44.6507572281118</v>
      </c>
      <c r="U34" s="401"/>
      <c r="V34" s="401">
        <f t="shared" si="0"/>
        <v>198.68480600000001</v>
      </c>
      <c r="W34" s="401">
        <f t="shared" si="0"/>
        <v>417.5529507</v>
      </c>
      <c r="X34" s="401">
        <f t="shared" si="0"/>
        <v>780.64491522851995</v>
      </c>
      <c r="Y34" s="401">
        <f t="shared" si="0"/>
        <v>478.67895101780817</v>
      </c>
      <c r="Z34" s="364"/>
      <c r="AA34" s="402">
        <f t="shared" si="1"/>
        <v>81.004644752851988</v>
      </c>
      <c r="AB34" s="402">
        <f t="shared" si="1"/>
        <v>52.332970824591996</v>
      </c>
      <c r="AC34" s="364"/>
      <c r="AD34" s="364"/>
      <c r="AE34" s="364"/>
      <c r="AL34" s="360">
        <v>594.26326510000001</v>
      </c>
      <c r="AM34" s="360"/>
      <c r="AN34" s="360"/>
      <c r="AO34" s="360">
        <f t="shared" si="3"/>
        <v>-267.09844870000001</v>
      </c>
      <c r="AP34" s="411">
        <f t="shared" si="4"/>
        <v>81.004644752851988</v>
      </c>
      <c r="AQ34" s="411">
        <f t="shared" si="4"/>
        <v>52.332970824591996</v>
      </c>
      <c r="AR34" s="360">
        <v>496.239850753486</v>
      </c>
      <c r="AS34" s="360">
        <f t="shared" si="5"/>
        <v>313.80659677503394</v>
      </c>
      <c r="AV34" s="404"/>
      <c r="AW34" s="404">
        <f t="shared" si="6"/>
        <v>327</v>
      </c>
      <c r="AX34" s="404">
        <f t="shared" si="6"/>
        <v>502</v>
      </c>
      <c r="AY34" s="404">
        <f t="shared" si="6"/>
        <v>810</v>
      </c>
      <c r="AZ34" s="404">
        <f t="shared" si="6"/>
        <v>523</v>
      </c>
      <c r="BD34" s="432" t="s">
        <v>174</v>
      </c>
      <c r="BE34" s="433">
        <f>SUM(BE26:BE33)</f>
        <v>23759.689793400001</v>
      </c>
      <c r="BF34" s="433">
        <f>SUM(BF26:BF33)</f>
        <v>18053.845152800001</v>
      </c>
      <c r="BH34" s="364">
        <f>H20+H23+H27+H34+H35+BE26</f>
        <v>24566.385911520119</v>
      </c>
      <c r="BI34" s="364">
        <f>I20+I23+I27+I34+I35+BF26</f>
        <v>21742.212989537908</v>
      </c>
      <c r="BJ34" s="364">
        <f>BH34-BE34</f>
        <v>806.69611812011863</v>
      </c>
      <c r="BK34" s="364">
        <f>BI34-BF34</f>
        <v>3688.3678367379071</v>
      </c>
      <c r="BP34" s="364">
        <v>32716481.640000001</v>
      </c>
      <c r="BX34" s="405">
        <f t="shared" si="7"/>
        <v>81.004644752851988</v>
      </c>
      <c r="CD34" s="399"/>
    </row>
    <row r="35" spans="2:82" ht="21" customHeight="1">
      <c r="D35" s="385"/>
      <c r="E35" s="394" t="s">
        <v>171</v>
      </c>
      <c r="F35" s="434">
        <v>1889.8204685999995</v>
      </c>
      <c r="G35" s="434">
        <v>1677.2910559999984</v>
      </c>
      <c r="H35" s="435">
        <v>2406.2977854915998</v>
      </c>
      <c r="I35" s="434">
        <v>1982.4541135919881</v>
      </c>
      <c r="J35" s="397">
        <f t="shared" si="2"/>
        <v>188982046.85999995</v>
      </c>
      <c r="K35" s="397"/>
      <c r="L35" s="398"/>
      <c r="M35" s="398"/>
      <c r="N35" s="398"/>
      <c r="O35" s="398"/>
      <c r="P35" s="399"/>
      <c r="Q35" s="436"/>
      <c r="R35" s="436"/>
      <c r="S35" s="436"/>
      <c r="T35" s="436"/>
      <c r="U35" s="401"/>
      <c r="V35" s="401"/>
      <c r="W35" s="401"/>
      <c r="X35" s="401"/>
      <c r="Y35" s="401"/>
      <c r="Z35" s="364"/>
      <c r="AA35" s="402"/>
      <c r="AB35" s="402"/>
      <c r="AC35" s="364"/>
      <c r="AD35" s="364"/>
      <c r="AE35" s="364"/>
      <c r="AL35" s="360"/>
      <c r="AM35" s="360"/>
      <c r="AN35" s="360"/>
      <c r="AO35" s="360"/>
      <c r="AP35" s="403"/>
      <c r="AQ35" s="403"/>
      <c r="AR35" s="360"/>
      <c r="AS35" s="360"/>
      <c r="AV35" s="404"/>
      <c r="AW35" s="404"/>
      <c r="AX35" s="404"/>
      <c r="AY35" s="404"/>
      <c r="AZ35" s="404"/>
      <c r="BD35" s="432"/>
      <c r="BE35" s="433"/>
      <c r="BF35" s="433"/>
      <c r="BJ35" s="360"/>
      <c r="BK35" s="360"/>
      <c r="BN35" s="364"/>
      <c r="BP35" s="364">
        <v>188982046.85999995</v>
      </c>
      <c r="BX35" s="405">
        <f t="shared" si="7"/>
        <v>240.62977854915999</v>
      </c>
      <c r="CD35" s="399"/>
    </row>
    <row r="36" spans="2:82" ht="21" customHeight="1">
      <c r="D36" s="385"/>
      <c r="E36" s="413" t="s">
        <v>175</v>
      </c>
      <c r="F36" s="414" cm="1">
        <f t="array" ref="F36">SUM(ROUND(F26:F35,0))</f>
        <v>22647</v>
      </c>
      <c r="G36" s="414">
        <f t="array" ref="G36">SUM(ROUND(G26:G35,0))</f>
        <v>16464</v>
      </c>
      <c r="H36" s="414" cm="1">
        <f t="array" ref="H36">SUM(ROUND(H26:H35,0))</f>
        <v>33157</v>
      </c>
      <c r="I36" s="414">
        <f t="array" ref="I36">SUM(ROUND(I26:I35,0))</f>
        <v>23228</v>
      </c>
      <c r="J36" s="397">
        <f t="shared" si="2"/>
        <v>2264700000</v>
      </c>
      <c r="K36" s="415"/>
      <c r="L36" s="398" t="e">
        <f>F36-#REF!</f>
        <v>#REF!</v>
      </c>
      <c r="M36" s="398" t="e">
        <f>G36-#REF!</f>
        <v>#REF!</v>
      </c>
      <c r="N36" s="398" t="e">
        <f>H36-#REF!</f>
        <v>#REF!</v>
      </c>
      <c r="O36" s="398" t="e">
        <f>I36-#REF!</f>
        <v>#REF!</v>
      </c>
      <c r="P36" s="399"/>
      <c r="Q36" s="420">
        <v>20402.559764199999</v>
      </c>
      <c r="R36" s="420">
        <v>32037.272265410698</v>
      </c>
      <c r="S36" s="420">
        <v>30224.480862619799</v>
      </c>
      <c r="T36" s="420">
        <v>44964.848469973898</v>
      </c>
      <c r="U36" s="417"/>
      <c r="V36" s="401">
        <f t="shared" ref="V36:Y53" si="8">F36-Q36</f>
        <v>2244.4402358000007</v>
      </c>
      <c r="W36" s="401">
        <f t="shared" si="8"/>
        <v>-15573.272265410698</v>
      </c>
      <c r="X36" s="401">
        <f t="shared" si="8"/>
        <v>2932.5191373802008</v>
      </c>
      <c r="Y36" s="401">
        <f t="shared" si="8"/>
        <v>-21736.848469973898</v>
      </c>
      <c r="Z36" s="364"/>
      <c r="AA36" s="402">
        <f t="shared" ref="AA36:AB53" si="9">H36/10</f>
        <v>3315.7</v>
      </c>
      <c r="AB36" s="402">
        <f t="shared" si="9"/>
        <v>2322.8000000000002</v>
      </c>
      <c r="AC36" s="364"/>
      <c r="AD36" s="364"/>
      <c r="AE36" s="364"/>
      <c r="AL36" s="360">
        <v>8612.0587362823699</v>
      </c>
      <c r="AM36" s="360"/>
      <c r="AN36" s="360"/>
      <c r="AO36" s="360">
        <f t="shared" ref="AO36:AO53" si="10">F36-AL36</f>
        <v>14034.94126371763</v>
      </c>
      <c r="AP36" s="403">
        <f t="shared" ref="AP36:AQ53" si="11">H36/10</f>
        <v>3315.7</v>
      </c>
      <c r="AQ36" s="403">
        <f t="shared" si="11"/>
        <v>2322.8000000000002</v>
      </c>
      <c r="AR36" s="360">
        <v>14427.6177351236</v>
      </c>
      <c r="AS36" s="360">
        <f t="shared" ref="AS36:AS53" si="12">H36-AR36</f>
        <v>18729.3822648764</v>
      </c>
      <c r="AU36" s="404">
        <f>226141632.98/10^5</f>
        <v>2261.4163297999999</v>
      </c>
      <c r="AV36" s="404">
        <f>ROUND(F36,0)</f>
        <v>22647</v>
      </c>
      <c r="AW36" s="404">
        <f>ROUND(G36,0)</f>
        <v>16464</v>
      </c>
      <c r="AX36" s="404">
        <f>ROUND(H36,0)</f>
        <v>33157</v>
      </c>
      <c r="AY36" s="404">
        <f>ROUND(I36,0)</f>
        <v>23228</v>
      </c>
      <c r="BB36" s="364">
        <f>H36-AU36-H29-H31-H32+AU30</f>
        <v>21042.669572159801</v>
      </c>
      <c r="BC36" s="364"/>
      <c r="BD36" s="361" t="s">
        <v>176</v>
      </c>
      <c r="BE36" s="360">
        <f>H65</f>
        <v>9064.5689956567512</v>
      </c>
      <c r="BF36" s="360">
        <f>I65</f>
        <v>6316.4027808112041</v>
      </c>
      <c r="BP36" s="364">
        <v>2264636547.4500003</v>
      </c>
      <c r="BX36" s="405">
        <f t="shared" si="7"/>
        <v>3315.7</v>
      </c>
      <c r="CD36" s="399"/>
    </row>
    <row r="37" spans="2:82" ht="9.9499999999999993" customHeight="1">
      <c r="D37" s="393"/>
      <c r="E37" s="437"/>
      <c r="F37" s="418"/>
      <c r="G37" s="418"/>
      <c r="H37" s="419"/>
      <c r="I37" s="418"/>
      <c r="J37" s="397">
        <f t="shared" si="2"/>
        <v>0</v>
      </c>
      <c r="K37" s="415"/>
      <c r="L37" s="398" t="e">
        <f>F37-#REF!</f>
        <v>#REF!</v>
      </c>
      <c r="M37" s="398" t="e">
        <f>G37-#REF!</f>
        <v>#REF!</v>
      </c>
      <c r="N37" s="398" t="e">
        <f>H37-#REF!</f>
        <v>#REF!</v>
      </c>
      <c r="O37" s="398" t="e">
        <f>I37-#REF!</f>
        <v>#REF!</v>
      </c>
      <c r="P37" s="399"/>
      <c r="Q37" s="420"/>
      <c r="R37" s="420"/>
      <c r="S37" s="420"/>
      <c r="T37" s="420"/>
      <c r="U37" s="417"/>
      <c r="V37" s="401">
        <f t="shared" si="8"/>
        <v>0</v>
      </c>
      <c r="W37" s="401">
        <f t="shared" si="8"/>
        <v>0</v>
      </c>
      <c r="X37" s="401">
        <f t="shared" si="8"/>
        <v>0</v>
      </c>
      <c r="Y37" s="401">
        <f t="shared" si="8"/>
        <v>0</v>
      </c>
      <c r="Z37" s="364"/>
      <c r="AA37" s="402">
        <f t="shared" si="9"/>
        <v>0</v>
      </c>
      <c r="AB37" s="402">
        <f t="shared" si="9"/>
        <v>0</v>
      </c>
      <c r="AC37" s="364"/>
      <c r="AD37" s="364"/>
      <c r="AE37" s="364"/>
      <c r="AL37" s="360"/>
      <c r="AM37" s="360"/>
      <c r="AN37" s="360"/>
      <c r="AO37" s="360">
        <f t="shared" si="10"/>
        <v>0</v>
      </c>
      <c r="AP37" s="403">
        <f t="shared" si="11"/>
        <v>0</v>
      </c>
      <c r="AQ37" s="403">
        <f t="shared" si="11"/>
        <v>0</v>
      </c>
      <c r="AR37" s="360"/>
      <c r="AS37" s="360">
        <f t="shared" si="12"/>
        <v>0</v>
      </c>
      <c r="AU37" s="404"/>
      <c r="AV37" s="404"/>
      <c r="AW37" s="404"/>
      <c r="AX37" s="404"/>
      <c r="AY37" s="404"/>
      <c r="BE37" s="438"/>
      <c r="BF37" s="438"/>
      <c r="BP37" s="364">
        <v>0</v>
      </c>
      <c r="BX37" s="405">
        <f t="shared" si="7"/>
        <v>0</v>
      </c>
      <c r="CD37" s="399"/>
    </row>
    <row r="38" spans="2:82" ht="22.5" customHeight="1" thickBot="1">
      <c r="B38" s="359" t="s">
        <v>63</v>
      </c>
      <c r="D38" s="439"/>
      <c r="E38" s="440" t="s">
        <v>177</v>
      </c>
      <c r="F38" s="441">
        <f>F24+F36</f>
        <v>53535</v>
      </c>
      <c r="G38" s="441">
        <f>G24+G36</f>
        <v>49363</v>
      </c>
      <c r="H38" s="441">
        <f>H24+H36</f>
        <v>63965</v>
      </c>
      <c r="I38" s="441">
        <f>I24+I36</f>
        <v>55960</v>
      </c>
      <c r="J38" s="397">
        <f t="shared" si="2"/>
        <v>5353500000</v>
      </c>
      <c r="K38" s="415"/>
      <c r="L38" s="398" t="e">
        <f>F38-#REF!</f>
        <v>#REF!</v>
      </c>
      <c r="M38" s="398" t="e">
        <f>G38-#REF!</f>
        <v>#REF!</v>
      </c>
      <c r="N38" s="398" t="e">
        <f>H38-#REF!</f>
        <v>#REF!</v>
      </c>
      <c r="O38" s="398" t="e">
        <f>I38-#REF!</f>
        <v>#REF!</v>
      </c>
      <c r="P38" s="399">
        <v>-107.85551561290049</v>
      </c>
      <c r="Q38" s="442">
        <v>62188.718185887898</v>
      </c>
      <c r="R38" s="442">
        <v>70601.159222861999</v>
      </c>
      <c r="S38" s="442">
        <v>67070.616315954205</v>
      </c>
      <c r="T38" s="442">
        <v>79201.089411902998</v>
      </c>
      <c r="U38" s="417"/>
      <c r="V38" s="401">
        <f t="shared" si="8"/>
        <v>-8653.7181858878976</v>
      </c>
      <c r="W38" s="401">
        <f t="shared" si="8"/>
        <v>-21238.159222861999</v>
      </c>
      <c r="X38" s="401">
        <f t="shared" si="8"/>
        <v>-3105.6163159542048</v>
      </c>
      <c r="Y38" s="401">
        <f t="shared" si="8"/>
        <v>-23241.089411902998</v>
      </c>
      <c r="Z38" s="364"/>
      <c r="AA38" s="402">
        <f t="shared" si="9"/>
        <v>6396.5</v>
      </c>
      <c r="AB38" s="402">
        <f t="shared" si="9"/>
        <v>5596</v>
      </c>
      <c r="AC38" s="364"/>
      <c r="AD38" s="364"/>
      <c r="AE38" s="364"/>
      <c r="AL38" s="360">
        <v>48062.7264250187</v>
      </c>
      <c r="AM38" s="360"/>
      <c r="AN38" s="360"/>
      <c r="AO38" s="360">
        <f t="shared" si="10"/>
        <v>5472.2735749813</v>
      </c>
      <c r="AP38" s="403">
        <f t="shared" si="11"/>
        <v>6396.5</v>
      </c>
      <c r="AQ38" s="403">
        <f t="shared" si="11"/>
        <v>5596</v>
      </c>
      <c r="AR38" s="360">
        <v>47887.683539461301</v>
      </c>
      <c r="AS38" s="360">
        <f t="shared" si="12"/>
        <v>16077.316460538699</v>
      </c>
      <c r="AU38" s="404"/>
      <c r="AV38" s="404">
        <f>ROUND(F38,0)</f>
        <v>53535</v>
      </c>
      <c r="AW38" s="404">
        <f>ROUND(G38,0)</f>
        <v>49363</v>
      </c>
      <c r="AX38" s="404">
        <f>ROUND(H38,0)</f>
        <v>63965</v>
      </c>
      <c r="AY38" s="404">
        <f>ROUND(I38,0)</f>
        <v>55960</v>
      </c>
      <c r="BB38" s="404">
        <f>AV69</f>
        <v>16613.661390000001</v>
      </c>
      <c r="BC38" s="404"/>
      <c r="BD38" s="428" t="s">
        <v>178</v>
      </c>
      <c r="BE38" s="443">
        <v>3495.0834599999998</v>
      </c>
      <c r="BF38" s="443">
        <v>3309.8495800000001</v>
      </c>
      <c r="BI38" s="426"/>
      <c r="BJ38" s="399"/>
      <c r="BN38" s="444">
        <v>0.92526914389237402</v>
      </c>
      <c r="BO38" s="444">
        <f>F36/F70</f>
        <v>1.4707754253799195</v>
      </c>
      <c r="BP38" s="364">
        <v>5364285551.5612898</v>
      </c>
      <c r="BX38" s="405">
        <f t="shared" si="7"/>
        <v>6396.5</v>
      </c>
      <c r="CD38" s="399"/>
    </row>
    <row r="39" spans="2:82" ht="9.9499999999999993" customHeight="1" thickTop="1">
      <c r="D39" s="445"/>
      <c r="E39" s="446"/>
      <c r="F39" s="447"/>
      <c r="G39" s="447"/>
      <c r="H39" s="448"/>
      <c r="I39" s="447"/>
      <c r="J39" s="397">
        <f t="shared" si="2"/>
        <v>0</v>
      </c>
      <c r="K39" s="415"/>
      <c r="L39" s="398" t="e">
        <f>F39-#REF!</f>
        <v>#REF!</v>
      </c>
      <c r="M39" s="398" t="e">
        <f>G39-#REF!</f>
        <v>#REF!</v>
      </c>
      <c r="N39" s="398" t="e">
        <f>H39-#REF!</f>
        <v>#REF!</v>
      </c>
      <c r="O39" s="398" t="e">
        <f>I39-#REF!</f>
        <v>#REF!</v>
      </c>
      <c r="P39" s="399"/>
      <c r="Q39" s="420"/>
      <c r="R39" s="420"/>
      <c r="S39" s="420"/>
      <c r="T39" s="420"/>
      <c r="U39" s="417"/>
      <c r="V39" s="401">
        <f t="shared" si="8"/>
        <v>0</v>
      </c>
      <c r="W39" s="401">
        <f t="shared" si="8"/>
        <v>0</v>
      </c>
      <c r="X39" s="401">
        <f t="shared" si="8"/>
        <v>0</v>
      </c>
      <c r="Y39" s="401">
        <f t="shared" si="8"/>
        <v>0</v>
      </c>
      <c r="Z39" s="364"/>
      <c r="AA39" s="402">
        <f t="shared" si="9"/>
        <v>0</v>
      </c>
      <c r="AB39" s="402">
        <f t="shared" si="9"/>
        <v>0</v>
      </c>
      <c r="AC39" s="364"/>
      <c r="AD39" s="364"/>
      <c r="AE39" s="364"/>
      <c r="AL39" s="360"/>
      <c r="AM39" s="360"/>
      <c r="AN39" s="360"/>
      <c r="AO39" s="360">
        <f t="shared" si="10"/>
        <v>0</v>
      </c>
      <c r="AP39" s="403">
        <f t="shared" si="11"/>
        <v>0</v>
      </c>
      <c r="AQ39" s="403">
        <f t="shared" si="11"/>
        <v>0</v>
      </c>
      <c r="AR39" s="360"/>
      <c r="AS39" s="360">
        <f t="shared" si="12"/>
        <v>0</v>
      </c>
      <c r="AU39" s="404"/>
      <c r="AV39" s="404"/>
      <c r="AW39" s="404"/>
      <c r="AX39" s="404"/>
      <c r="AY39" s="404"/>
      <c r="BE39" s="360"/>
      <c r="BF39" s="360"/>
      <c r="BP39" s="364">
        <v>0</v>
      </c>
      <c r="BX39" s="405">
        <f t="shared" si="7"/>
        <v>0</v>
      </c>
      <c r="CD39" s="399"/>
    </row>
    <row r="40" spans="2:82" ht="30.75">
      <c r="D40" s="393"/>
      <c r="E40" s="386" t="s">
        <v>179</v>
      </c>
      <c r="F40" s="418"/>
      <c r="G40" s="418"/>
      <c r="H40" s="419"/>
      <c r="I40" s="418"/>
      <c r="J40" s="397">
        <f t="shared" si="2"/>
        <v>0</v>
      </c>
      <c r="K40" s="415"/>
      <c r="L40" s="398" t="e">
        <f>F40-#REF!</f>
        <v>#REF!</v>
      </c>
      <c r="M40" s="398" t="e">
        <f>G40-#REF!</f>
        <v>#REF!</v>
      </c>
      <c r="N40" s="398" t="e">
        <f>H40-#REF!</f>
        <v>#REF!</v>
      </c>
      <c r="O40" s="398" t="e">
        <f>I40-#REF!</f>
        <v>#REF!</v>
      </c>
      <c r="P40" s="399"/>
      <c r="Q40" s="422"/>
      <c r="R40" s="422"/>
      <c r="S40" s="422"/>
      <c r="T40" s="422"/>
      <c r="U40" s="423"/>
      <c r="V40" s="401">
        <f t="shared" si="8"/>
        <v>0</v>
      </c>
      <c r="W40" s="401">
        <f t="shared" si="8"/>
        <v>0</v>
      </c>
      <c r="X40" s="401">
        <f t="shared" si="8"/>
        <v>0</v>
      </c>
      <c r="Y40" s="401">
        <f t="shared" si="8"/>
        <v>0</v>
      </c>
      <c r="Z40" s="364"/>
      <c r="AA40" s="402">
        <f t="shared" si="9"/>
        <v>0</v>
      </c>
      <c r="AB40" s="402">
        <f t="shared" si="9"/>
        <v>0</v>
      </c>
      <c r="AC40" s="364"/>
      <c r="AD40" s="364"/>
      <c r="AE40" s="364"/>
      <c r="AL40" s="360"/>
      <c r="AM40" s="360"/>
      <c r="AN40" s="360"/>
      <c r="AO40" s="360">
        <f t="shared" si="10"/>
        <v>0</v>
      </c>
      <c r="AP40" s="403">
        <f t="shared" si="11"/>
        <v>0</v>
      </c>
      <c r="AQ40" s="403">
        <f t="shared" si="11"/>
        <v>0</v>
      </c>
      <c r="AR40" s="360"/>
      <c r="AS40" s="360">
        <f t="shared" si="12"/>
        <v>0</v>
      </c>
      <c r="AU40" s="404"/>
      <c r="AV40" s="404"/>
      <c r="AW40" s="404"/>
      <c r="AX40" s="404"/>
      <c r="AY40" s="404"/>
      <c r="BB40" s="364">
        <f>BB36-BB38</f>
        <v>4429.0081821597996</v>
      </c>
      <c r="BC40" s="364"/>
      <c r="BD40" s="361" t="s">
        <v>180</v>
      </c>
      <c r="BE40" s="360">
        <v>984.10419999999999</v>
      </c>
      <c r="BF40" s="360">
        <v>210.52976000000001</v>
      </c>
      <c r="BP40" s="364">
        <v>0</v>
      </c>
      <c r="BX40" s="405">
        <f t="shared" si="7"/>
        <v>0</v>
      </c>
      <c r="CD40" s="399"/>
    </row>
    <row r="41" spans="2:82" ht="20.25" customHeight="1">
      <c r="D41" s="385" t="s">
        <v>181</v>
      </c>
      <c r="E41" s="386" t="s">
        <v>182</v>
      </c>
      <c r="F41" s="418"/>
      <c r="G41" s="418"/>
      <c r="H41" s="419"/>
      <c r="I41" s="418"/>
      <c r="J41" s="397">
        <f t="shared" si="2"/>
        <v>0</v>
      </c>
      <c r="K41" s="415"/>
      <c r="L41" s="398" t="e">
        <f>F41-#REF!</f>
        <v>#REF!</v>
      </c>
      <c r="M41" s="398" t="e">
        <f>G41-#REF!</f>
        <v>#REF!</v>
      </c>
      <c r="N41" s="398" t="e">
        <f>H41-#REF!</f>
        <v>#REF!</v>
      </c>
      <c r="O41" s="398" t="e">
        <f>I41-#REF!</f>
        <v>#REF!</v>
      </c>
      <c r="P41" s="399"/>
      <c r="Q41" s="422"/>
      <c r="R41" s="422"/>
      <c r="S41" s="422"/>
      <c r="T41" s="422"/>
      <c r="U41" s="423"/>
      <c r="V41" s="401">
        <f t="shared" si="8"/>
        <v>0</v>
      </c>
      <c r="W41" s="401">
        <f t="shared" si="8"/>
        <v>0</v>
      </c>
      <c r="X41" s="401">
        <f t="shared" si="8"/>
        <v>0</v>
      </c>
      <c r="Y41" s="401">
        <f t="shared" si="8"/>
        <v>0</v>
      </c>
      <c r="Z41" s="364"/>
      <c r="AA41" s="402">
        <f t="shared" si="9"/>
        <v>0</v>
      </c>
      <c r="AB41" s="402">
        <f t="shared" si="9"/>
        <v>0</v>
      </c>
      <c r="AC41" s="364"/>
      <c r="AD41" s="364"/>
      <c r="AE41" s="364"/>
      <c r="AL41" s="360"/>
      <c r="AM41" s="360"/>
      <c r="AN41" s="360"/>
      <c r="AO41" s="360">
        <f t="shared" si="10"/>
        <v>0</v>
      </c>
      <c r="AP41" s="403">
        <f t="shared" si="11"/>
        <v>0</v>
      </c>
      <c r="AQ41" s="403">
        <f t="shared" si="11"/>
        <v>0</v>
      </c>
      <c r="AR41" s="360"/>
      <c r="AS41" s="360">
        <f t="shared" si="12"/>
        <v>0</v>
      </c>
      <c r="AV41" s="404"/>
      <c r="AW41" s="404"/>
      <c r="AX41" s="404"/>
      <c r="AY41" s="404"/>
      <c r="AZ41" s="404"/>
      <c r="BD41" s="361" t="s">
        <v>183</v>
      </c>
      <c r="BE41" s="360">
        <v>654.70076522747991</v>
      </c>
      <c r="BF41" s="360">
        <v>688.42489999999998</v>
      </c>
      <c r="BP41" s="364">
        <v>0</v>
      </c>
      <c r="BX41" s="405">
        <f t="shared" si="7"/>
        <v>0</v>
      </c>
      <c r="CD41" s="399"/>
    </row>
    <row r="42" spans="2:82" ht="20.25" customHeight="1">
      <c r="D42" s="393"/>
      <c r="E42" s="394" t="s">
        <v>184</v>
      </c>
      <c r="F42" s="395">
        <v>3881.4757</v>
      </c>
      <c r="G42" s="395">
        <v>3881.4757</v>
      </c>
      <c r="H42" s="396">
        <v>3881.4757000000004</v>
      </c>
      <c r="I42" s="395">
        <v>3881.4757000000004</v>
      </c>
      <c r="J42" s="397">
        <f t="shared" si="2"/>
        <v>388147570</v>
      </c>
      <c r="K42" s="397"/>
      <c r="L42" s="398" t="e">
        <f>F42-#REF!</f>
        <v>#REF!</v>
      </c>
      <c r="M42" s="398" t="e">
        <f>G42-#REF!</f>
        <v>#REF!</v>
      </c>
      <c r="N42" s="398" t="e">
        <f>H42-#REF!</f>
        <v>#REF!</v>
      </c>
      <c r="O42" s="398" t="e">
        <f>I42-#REF!</f>
        <v>#REF!</v>
      </c>
      <c r="P42" s="399"/>
      <c r="Q42" s="400">
        <v>2835.0801000000001</v>
      </c>
      <c r="R42" s="400">
        <v>2835.0801000000001</v>
      </c>
      <c r="S42" s="400">
        <v>2835.0801000000001</v>
      </c>
      <c r="T42" s="400">
        <v>2835.0801000000001</v>
      </c>
      <c r="U42" s="401"/>
      <c r="V42" s="401">
        <f t="shared" si="8"/>
        <v>1046.3955999999998</v>
      </c>
      <c r="W42" s="401">
        <f t="shared" si="8"/>
        <v>1046.3955999999998</v>
      </c>
      <c r="X42" s="401">
        <f t="shared" si="8"/>
        <v>1046.3956000000003</v>
      </c>
      <c r="Y42" s="401">
        <f t="shared" si="8"/>
        <v>1046.3956000000003</v>
      </c>
      <c r="Z42" s="364"/>
      <c r="AA42" s="402">
        <f t="shared" si="9"/>
        <v>388.14757000000003</v>
      </c>
      <c r="AB42" s="402">
        <f t="shared" si="9"/>
        <v>388.14757000000003</v>
      </c>
      <c r="AC42" s="364"/>
      <c r="AD42" s="364"/>
      <c r="AE42" s="364"/>
      <c r="AL42" s="360">
        <v>2835.0801000000001</v>
      </c>
      <c r="AM42" s="360"/>
      <c r="AN42" s="360"/>
      <c r="AO42" s="360">
        <f t="shared" si="10"/>
        <v>1046.3955999999998</v>
      </c>
      <c r="AP42" s="403">
        <f t="shared" si="11"/>
        <v>388.14757000000003</v>
      </c>
      <c r="AQ42" s="403">
        <f t="shared" si="11"/>
        <v>388.14757000000003</v>
      </c>
      <c r="AR42" s="360">
        <v>2835.0801000000001</v>
      </c>
      <c r="AS42" s="360">
        <f t="shared" si="12"/>
        <v>1046.3956000000003</v>
      </c>
      <c r="AV42" s="404"/>
      <c r="AW42" s="404">
        <f t="shared" ref="AW42:AY53" si="13">ROUND(F42,0)</f>
        <v>3881</v>
      </c>
      <c r="AX42" s="404">
        <f t="shared" si="13"/>
        <v>3881</v>
      </c>
      <c r="AY42" s="404">
        <f t="shared" si="13"/>
        <v>3881</v>
      </c>
      <c r="AZ42" s="404">
        <f>ROUND(I42,0)</f>
        <v>3881</v>
      </c>
      <c r="BD42" s="424" t="s">
        <v>185</v>
      </c>
      <c r="BE42" s="449">
        <v>1775.9832200000001</v>
      </c>
      <c r="BF42" s="449">
        <v>1807.70632</v>
      </c>
      <c r="BK42" s="426"/>
      <c r="BP42" s="364">
        <v>388147570</v>
      </c>
      <c r="BX42" s="405">
        <f t="shared" si="7"/>
        <v>388.14757000000003</v>
      </c>
      <c r="BY42" s="450">
        <f>F42*10^5</f>
        <v>388147570</v>
      </c>
      <c r="BZ42" s="399">
        <f>BY42/10^7</f>
        <v>38.814757</v>
      </c>
      <c r="CD42" s="399"/>
    </row>
    <row r="43" spans="2:82" ht="20.25" customHeight="1">
      <c r="D43" s="393"/>
      <c r="E43" s="264" t="s">
        <v>88</v>
      </c>
      <c r="F43" s="395">
        <v>24454.761464006013</v>
      </c>
      <c r="G43" s="395">
        <v>22937.842394006013</v>
      </c>
      <c r="H43" s="396">
        <v>28637.840097702297</v>
      </c>
      <c r="I43" s="395">
        <v>25902.32525707929</v>
      </c>
      <c r="J43" s="397">
        <f t="shared" si="2"/>
        <v>2445476146.4006014</v>
      </c>
      <c r="K43" s="397"/>
      <c r="L43" s="398" t="e">
        <f>F43-#REF!</f>
        <v>#REF!</v>
      </c>
      <c r="M43" s="398" t="e">
        <f>G43-#REF!</f>
        <v>#REF!</v>
      </c>
      <c r="N43" s="398" t="e">
        <f>H43-#REF!</f>
        <v>#REF!</v>
      </c>
      <c r="O43" s="398" t="e">
        <f>#REF!-#REF!</f>
        <v>#REF!</v>
      </c>
      <c r="P43" s="399">
        <v>-107.21717599398835</v>
      </c>
      <c r="Q43" s="400">
        <v>37833.236232037299</v>
      </c>
      <c r="R43" s="400">
        <v>41174.261288693298</v>
      </c>
      <c r="S43" s="400">
        <v>35286.243449319198</v>
      </c>
      <c r="T43" s="400">
        <v>45936.0976947206</v>
      </c>
      <c r="U43" s="401"/>
      <c r="V43" s="401">
        <f t="shared" si="8"/>
        <v>-13378.474768031287</v>
      </c>
      <c r="W43" s="401">
        <f t="shared" si="8"/>
        <v>-18236.418894687286</v>
      </c>
      <c r="X43" s="401">
        <f t="shared" si="8"/>
        <v>-6648.4033516169002</v>
      </c>
      <c r="Y43" s="401" t="e">
        <f>#REF!-T43</f>
        <v>#REF!</v>
      </c>
      <c r="Z43" s="364"/>
      <c r="AA43" s="402">
        <f t="shared" si="9"/>
        <v>2863.7840097702297</v>
      </c>
      <c r="AB43" s="402" t="e">
        <f>#REF!/10</f>
        <v>#REF!</v>
      </c>
      <c r="AC43" s="364"/>
      <c r="AD43" s="364"/>
      <c r="AE43" s="364"/>
      <c r="AL43" s="360">
        <v>23534.182126077099</v>
      </c>
      <c r="AM43" s="360"/>
      <c r="AN43" s="360"/>
      <c r="AO43" s="360">
        <f t="shared" si="10"/>
        <v>920.57933792891345</v>
      </c>
      <c r="AP43" s="403">
        <f t="shared" si="11"/>
        <v>2863.7840097702297</v>
      </c>
      <c r="AQ43" s="403" t="e">
        <f>#REF!/10</f>
        <v>#REF!</v>
      </c>
      <c r="AR43" s="360">
        <v>18345.701732755799</v>
      </c>
      <c r="AS43" s="360">
        <f t="shared" si="12"/>
        <v>10292.138364946499</v>
      </c>
      <c r="AV43" s="404"/>
      <c r="AW43" s="404">
        <f t="shared" si="13"/>
        <v>24455</v>
      </c>
      <c r="AX43" s="404">
        <f t="shared" si="13"/>
        <v>22938</v>
      </c>
      <c r="AY43" s="404">
        <f t="shared" si="13"/>
        <v>28638</v>
      </c>
      <c r="AZ43" s="404" t="e">
        <f>ROUND(#REF!,0)</f>
        <v>#REF!</v>
      </c>
      <c r="BD43" s="361" t="s">
        <v>186</v>
      </c>
      <c r="BE43" s="360">
        <v>1833.04584</v>
      </c>
      <c r="BF43" s="360">
        <v>1728.0829799999999</v>
      </c>
      <c r="BP43" s="364">
        <v>2456197864</v>
      </c>
      <c r="BX43" s="405">
        <f t="shared" si="7"/>
        <v>2863.7840097702297</v>
      </c>
      <c r="BY43" s="450"/>
      <c r="CD43" s="399"/>
    </row>
    <row r="44" spans="2:82" ht="20.25" customHeight="1">
      <c r="D44" s="393"/>
      <c r="E44" s="451" t="s">
        <v>187</v>
      </c>
      <c r="F44" s="414"/>
      <c r="G44" s="414"/>
      <c r="H44" s="414">
        <f t="array" ref="H44">SUM(ROUND(H42:H43,0))</f>
        <v>32519</v>
      </c>
      <c r="I44" s="414">
        <f t="array" ref="I44">SUM(ROUND(I42:I43,0))</f>
        <v>29783</v>
      </c>
      <c r="J44" s="397">
        <f t="shared" si="2"/>
        <v>0</v>
      </c>
      <c r="K44" s="415"/>
      <c r="L44" s="398" t="e">
        <f>F44-#REF!</f>
        <v>#REF!</v>
      </c>
      <c r="M44" s="398" t="e">
        <f>G44-#REF!</f>
        <v>#REF!</v>
      </c>
      <c r="N44" s="398" t="e">
        <f>H44-#REF!</f>
        <v>#REF!</v>
      </c>
      <c r="O44" s="398" t="e">
        <f>I44-#REF!</f>
        <v>#REF!</v>
      </c>
      <c r="P44" s="399"/>
      <c r="Q44" s="416">
        <v>40668.316332037299</v>
      </c>
      <c r="R44" s="416">
        <v>44009.341388693298</v>
      </c>
      <c r="S44" s="416">
        <v>38121.323549319197</v>
      </c>
      <c r="T44" s="416">
        <v>48771.177794720599</v>
      </c>
      <c r="U44" s="417"/>
      <c r="V44" s="401">
        <f t="shared" si="8"/>
        <v>-40668.316332037299</v>
      </c>
      <c r="W44" s="401">
        <f t="shared" si="8"/>
        <v>-44009.341388693298</v>
      </c>
      <c r="X44" s="401">
        <f t="shared" si="8"/>
        <v>-5602.3235493191969</v>
      </c>
      <c r="Y44" s="401">
        <f t="shared" si="8"/>
        <v>-18988.177794720599</v>
      </c>
      <c r="Z44" s="364"/>
      <c r="AA44" s="402">
        <f t="shared" si="9"/>
        <v>3251.9</v>
      </c>
      <c r="AB44" s="402">
        <f t="shared" si="9"/>
        <v>2978.3</v>
      </c>
      <c r="AC44" s="364"/>
      <c r="AD44" s="364"/>
      <c r="AE44" s="364"/>
      <c r="AL44" s="360">
        <v>26369.262226077099</v>
      </c>
      <c r="AM44" s="360"/>
      <c r="AN44" s="360"/>
      <c r="AO44" s="360">
        <f t="shared" si="10"/>
        <v>-26369.262226077099</v>
      </c>
      <c r="AP44" s="403">
        <f t="shared" si="11"/>
        <v>3251.9</v>
      </c>
      <c r="AQ44" s="403">
        <f t="shared" si="11"/>
        <v>2978.3</v>
      </c>
      <c r="AR44" s="360">
        <v>21180.781832755802</v>
      </c>
      <c r="AS44" s="360">
        <f t="shared" si="12"/>
        <v>11338.218167244198</v>
      </c>
      <c r="AV44" s="404"/>
      <c r="AW44" s="404">
        <f t="shared" si="13"/>
        <v>0</v>
      </c>
      <c r="AX44" s="404">
        <f t="shared" si="13"/>
        <v>0</v>
      </c>
      <c r="AY44" s="404">
        <f t="shared" si="13"/>
        <v>32519</v>
      </c>
      <c r="AZ44" s="404">
        <f>ROUND(I44,0)</f>
        <v>29783</v>
      </c>
      <c r="BD44" s="361" t="s">
        <v>188</v>
      </c>
      <c r="BE44" s="360">
        <v>273.85491000000002</v>
      </c>
      <c r="BF44" s="360">
        <v>305.36252999999999</v>
      </c>
      <c r="BG44" s="426"/>
      <c r="BP44" s="364">
        <v>2844345434</v>
      </c>
      <c r="BX44" s="405">
        <f t="shared" si="7"/>
        <v>3251.9</v>
      </c>
      <c r="BY44" s="450">
        <v>2373801718.0406599</v>
      </c>
      <c r="CD44" s="399"/>
    </row>
    <row r="45" spans="2:82" ht="20.25" customHeight="1">
      <c r="D45" s="393"/>
      <c r="E45" s="264" t="s">
        <v>189</v>
      </c>
      <c r="F45" s="395"/>
      <c r="G45" s="395"/>
      <c r="H45" s="396">
        <v>0</v>
      </c>
      <c r="I45" s="452" t="s">
        <v>190</v>
      </c>
      <c r="J45" s="397">
        <f t="shared" si="2"/>
        <v>0</v>
      </c>
      <c r="K45" s="397"/>
      <c r="L45" s="398" t="e">
        <f>F45-#REF!</f>
        <v>#REF!</v>
      </c>
      <c r="M45" s="398" t="e">
        <f>G45-#REF!</f>
        <v>#REF!</v>
      </c>
      <c r="N45" s="398" t="e">
        <f>H45-#REF!</f>
        <v>#REF!</v>
      </c>
      <c r="O45" s="398" t="e">
        <f>I43-#REF!</f>
        <v>#REF!</v>
      </c>
      <c r="P45" s="399"/>
      <c r="Q45" s="400">
        <v>0</v>
      </c>
      <c r="R45" s="400">
        <v>0</v>
      </c>
      <c r="S45" s="400">
        <v>1.35024367199436</v>
      </c>
      <c r="T45" s="400">
        <v>1.35024367199436</v>
      </c>
      <c r="U45" s="401"/>
      <c r="V45" s="401">
        <f t="shared" si="8"/>
        <v>0</v>
      </c>
      <c r="W45" s="401">
        <f t="shared" si="8"/>
        <v>0</v>
      </c>
      <c r="X45" s="401">
        <f t="shared" si="8"/>
        <v>-1.35024367199436</v>
      </c>
      <c r="Y45" s="401">
        <f>I43-T45</f>
        <v>25900.975013407297</v>
      </c>
      <c r="Z45" s="364"/>
      <c r="AA45" s="402">
        <f t="shared" si="9"/>
        <v>0</v>
      </c>
      <c r="AB45" s="402">
        <f>I43/10</f>
        <v>2590.2325257079292</v>
      </c>
      <c r="AC45" s="364"/>
      <c r="AD45" s="364"/>
      <c r="AE45" s="364"/>
      <c r="AL45" s="360">
        <v>0</v>
      </c>
      <c r="AM45" s="360"/>
      <c r="AN45" s="360"/>
      <c r="AO45" s="360">
        <f t="shared" si="10"/>
        <v>0</v>
      </c>
      <c r="AP45" s="403">
        <f t="shared" si="11"/>
        <v>0</v>
      </c>
      <c r="AQ45" s="403">
        <f>I43/10</f>
        <v>2590.2325257079292</v>
      </c>
      <c r="AR45" s="360">
        <v>0</v>
      </c>
      <c r="AS45" s="360">
        <f t="shared" si="12"/>
        <v>0</v>
      </c>
      <c r="AV45" s="404"/>
      <c r="AW45" s="404">
        <f t="shared" si="13"/>
        <v>0</v>
      </c>
      <c r="AX45" s="404">
        <f t="shared" si="13"/>
        <v>0</v>
      </c>
      <c r="AY45" s="404">
        <f t="shared" si="13"/>
        <v>0</v>
      </c>
      <c r="AZ45" s="404">
        <f>ROUND(I43,0)</f>
        <v>25902</v>
      </c>
      <c r="BP45" s="364" t="e">
        <v>#REF!</v>
      </c>
      <c r="BX45" s="405">
        <f t="shared" si="7"/>
        <v>0</v>
      </c>
      <c r="BY45" s="359">
        <v>18291284</v>
      </c>
      <c r="CA45">
        <v>310.29000000000002</v>
      </c>
      <c r="CB45" s="453">
        <f>CA45*10^5</f>
        <v>31029000.000000004</v>
      </c>
      <c r="CD45" s="399"/>
    </row>
    <row r="46" spans="2:82" ht="20.25" customHeight="1">
      <c r="D46" s="385"/>
      <c r="E46" s="451" t="s">
        <v>191</v>
      </c>
      <c r="F46" s="447">
        <f>F42+F43</f>
        <v>28336.237164006012</v>
      </c>
      <c r="G46" s="447">
        <f>G42+G43</f>
        <v>26819.318094006012</v>
      </c>
      <c r="H46" s="448">
        <f>SUM(H44:H45)</f>
        <v>32519</v>
      </c>
      <c r="I46" s="447">
        <f>SUM(I44:I45)</f>
        <v>29783</v>
      </c>
      <c r="J46" s="397">
        <f t="shared" si="2"/>
        <v>2833623716.4006014</v>
      </c>
      <c r="K46" s="454"/>
      <c r="L46" s="398" t="e">
        <f>F46-#REF!</f>
        <v>#REF!</v>
      </c>
      <c r="M46" s="398" t="e">
        <f>G46-#REF!</f>
        <v>#REF!</v>
      </c>
      <c r="N46" s="398" t="e">
        <f>H46-#REF!</f>
        <v>#REF!</v>
      </c>
      <c r="O46" s="398" t="e">
        <f>I46-#REF!</f>
        <v>#REF!</v>
      </c>
      <c r="P46" s="399"/>
      <c r="Q46" s="455">
        <v>40668.316332037299</v>
      </c>
      <c r="R46" s="455">
        <v>44009.341388693298</v>
      </c>
      <c r="S46" s="455">
        <v>38122.673792991103</v>
      </c>
      <c r="T46" s="455">
        <v>48772.498038392601</v>
      </c>
      <c r="U46" s="456"/>
      <c r="V46" s="401">
        <f t="shared" si="8"/>
        <v>-12332.079168031287</v>
      </c>
      <c r="W46" s="401">
        <f t="shared" si="8"/>
        <v>-17190.023294687286</v>
      </c>
      <c r="X46" s="401">
        <f t="shared" si="8"/>
        <v>-5603.6737929911033</v>
      </c>
      <c r="Y46" s="401">
        <f t="shared" si="8"/>
        <v>-18989.498038392601</v>
      </c>
      <c r="Z46" s="364"/>
      <c r="AA46" s="402">
        <f t="shared" si="9"/>
        <v>3251.9</v>
      </c>
      <c r="AB46" s="402">
        <f t="shared" si="9"/>
        <v>2978.3</v>
      </c>
      <c r="AC46" s="364"/>
      <c r="AD46" s="364"/>
      <c r="AE46" s="364"/>
      <c r="AL46" s="360">
        <v>26369.262226077099</v>
      </c>
      <c r="AM46" s="360"/>
      <c r="AN46" s="360"/>
      <c r="AO46" s="360">
        <f t="shared" si="10"/>
        <v>1966.9749379289133</v>
      </c>
      <c r="AP46" s="403">
        <f t="shared" si="11"/>
        <v>3251.9</v>
      </c>
      <c r="AQ46" s="403">
        <f t="shared" si="11"/>
        <v>2978.3</v>
      </c>
      <c r="AR46" s="360">
        <v>21180.781832755802</v>
      </c>
      <c r="AS46" s="360">
        <f t="shared" si="12"/>
        <v>11338.218167244198</v>
      </c>
      <c r="AV46" s="404"/>
      <c r="AW46" s="404">
        <f t="shared" si="13"/>
        <v>28336</v>
      </c>
      <c r="AX46" s="404">
        <f t="shared" si="13"/>
        <v>26819</v>
      </c>
      <c r="AY46" s="404">
        <f t="shared" si="13"/>
        <v>32519</v>
      </c>
      <c r="AZ46" s="404">
        <f>ROUND(I46,0)</f>
        <v>29783</v>
      </c>
      <c r="BD46" s="432" t="s">
        <v>192</v>
      </c>
      <c r="BE46" s="433">
        <f>SUM(BE36:BE44)-BE38</f>
        <v>14586.257930884234</v>
      </c>
      <c r="BF46" s="433">
        <f>SUM(BF36:BF44)-BF38</f>
        <v>11056.509270811202</v>
      </c>
      <c r="BI46" s="359">
        <v>1190</v>
      </c>
      <c r="BJ46" s="360">
        <v>985</v>
      </c>
      <c r="BP46" s="364">
        <v>2844345434</v>
      </c>
      <c r="BX46" s="405">
        <f t="shared" si="7"/>
        <v>3251.9</v>
      </c>
      <c r="BY46" s="426">
        <f>BY44-BY45</f>
        <v>2355510434.0406599</v>
      </c>
      <c r="CB46" s="457">
        <f>CB45/10^7</f>
        <v>3.1029000000000004</v>
      </c>
      <c r="CD46" s="399"/>
    </row>
    <row r="47" spans="2:82" ht="9.9499999999999993" customHeight="1">
      <c r="D47" s="385"/>
      <c r="E47" s="394"/>
      <c r="F47" s="418"/>
      <c r="G47" s="418"/>
      <c r="H47" s="419"/>
      <c r="I47" s="418"/>
      <c r="J47" s="397">
        <f t="shared" si="2"/>
        <v>0</v>
      </c>
      <c r="K47" s="415"/>
      <c r="L47" s="398" t="e">
        <f>F47-#REF!</f>
        <v>#REF!</v>
      </c>
      <c r="M47" s="398" t="e">
        <f>G47-#REF!</f>
        <v>#REF!</v>
      </c>
      <c r="N47" s="398" t="e">
        <f>H47-#REF!</f>
        <v>#REF!</v>
      </c>
      <c r="O47" s="398" t="e">
        <f>I47-#REF!</f>
        <v>#REF!</v>
      </c>
      <c r="P47" s="399"/>
      <c r="Q47" s="420"/>
      <c r="R47" s="420"/>
      <c r="S47" s="420"/>
      <c r="T47" s="420"/>
      <c r="U47" s="417"/>
      <c r="V47" s="401">
        <f t="shared" si="8"/>
        <v>0</v>
      </c>
      <c r="W47" s="401">
        <f t="shared" si="8"/>
        <v>0</v>
      </c>
      <c r="X47" s="401">
        <f t="shared" si="8"/>
        <v>0</v>
      </c>
      <c r="Y47" s="401">
        <f t="shared" si="8"/>
        <v>0</v>
      </c>
      <c r="Z47" s="364"/>
      <c r="AA47" s="402">
        <f t="shared" si="9"/>
        <v>0</v>
      </c>
      <c r="AB47" s="402">
        <f t="shared" si="9"/>
        <v>0</v>
      </c>
      <c r="AC47" s="364"/>
      <c r="AD47" s="364"/>
      <c r="AE47" s="364"/>
      <c r="AL47" s="360"/>
      <c r="AM47" s="360"/>
      <c r="AN47" s="360"/>
      <c r="AO47" s="360">
        <f t="shared" si="10"/>
        <v>0</v>
      </c>
      <c r="AP47" s="403">
        <f t="shared" si="11"/>
        <v>0</v>
      </c>
      <c r="AQ47" s="403">
        <f t="shared" si="11"/>
        <v>0</v>
      </c>
      <c r="AR47" s="360"/>
      <c r="AS47" s="360">
        <f t="shared" si="12"/>
        <v>0</v>
      </c>
      <c r="AV47" s="404"/>
      <c r="AW47" s="404"/>
      <c r="AX47" s="404"/>
      <c r="AY47" s="404"/>
      <c r="AZ47" s="404"/>
      <c r="BJ47" s="360"/>
      <c r="BP47" s="364">
        <v>0</v>
      </c>
      <c r="BX47" s="405">
        <f t="shared" si="7"/>
        <v>0</v>
      </c>
      <c r="CD47" s="399"/>
    </row>
    <row r="48" spans="2:82" ht="30.75">
      <c r="D48" s="385"/>
      <c r="E48" s="458" t="s">
        <v>193</v>
      </c>
      <c r="F48" s="418"/>
      <c r="G48" s="418"/>
      <c r="H48" s="419"/>
      <c r="I48" s="418"/>
      <c r="J48" s="397">
        <f t="shared" si="2"/>
        <v>0</v>
      </c>
      <c r="K48" s="415"/>
      <c r="L48" s="398" t="e">
        <f>F48-#REF!</f>
        <v>#REF!</v>
      </c>
      <c r="M48" s="398" t="e">
        <f>G48-#REF!</f>
        <v>#REF!</v>
      </c>
      <c r="N48" s="398" t="e">
        <f>H48-#REF!</f>
        <v>#REF!</v>
      </c>
      <c r="O48" s="398" t="e">
        <f>I48-#REF!</f>
        <v>#REF!</v>
      </c>
      <c r="P48" s="399"/>
      <c r="Q48" s="420"/>
      <c r="R48" s="420"/>
      <c r="S48" s="420"/>
      <c r="T48" s="420"/>
      <c r="U48" s="417"/>
      <c r="V48" s="401">
        <f t="shared" si="8"/>
        <v>0</v>
      </c>
      <c r="W48" s="401">
        <f t="shared" si="8"/>
        <v>0</v>
      </c>
      <c r="X48" s="401">
        <f t="shared" si="8"/>
        <v>0</v>
      </c>
      <c r="Y48" s="401">
        <f t="shared" si="8"/>
        <v>0</v>
      </c>
      <c r="Z48" s="364"/>
      <c r="AA48" s="402">
        <f t="shared" si="9"/>
        <v>0</v>
      </c>
      <c r="AB48" s="402">
        <f t="shared" si="9"/>
        <v>0</v>
      </c>
      <c r="AC48" s="364"/>
      <c r="AD48" s="364"/>
      <c r="AE48" s="364"/>
      <c r="AL48" s="360"/>
      <c r="AM48" s="360"/>
      <c r="AN48" s="360"/>
      <c r="AO48" s="360">
        <f t="shared" si="10"/>
        <v>0</v>
      </c>
      <c r="AP48" s="403">
        <f t="shared" si="11"/>
        <v>0</v>
      </c>
      <c r="AQ48" s="403">
        <f t="shared" si="11"/>
        <v>0</v>
      </c>
      <c r="AR48" s="360"/>
      <c r="AS48" s="360">
        <f t="shared" si="12"/>
        <v>0</v>
      </c>
      <c r="AV48" s="404"/>
      <c r="AW48" s="404"/>
      <c r="AX48" s="404"/>
      <c r="AY48" s="404"/>
      <c r="AZ48" s="404"/>
      <c r="BD48" s="459" t="s">
        <v>194</v>
      </c>
      <c r="BE48" s="460">
        <f>BE35-BE46</f>
        <v>-14586.257930884234</v>
      </c>
      <c r="BF48" s="460">
        <f>BF35-BF46</f>
        <v>-11056.509270811202</v>
      </c>
      <c r="BG48" s="460">
        <f>BE48-BF48</f>
        <v>-3529.7486600730317</v>
      </c>
      <c r="BI48" s="461">
        <f>BF48/10</f>
        <v>-1105.6509270811202</v>
      </c>
      <c r="BJ48" s="360">
        <f>BE48/10</f>
        <v>-1458.6257930884235</v>
      </c>
      <c r="BP48" s="364">
        <v>0</v>
      </c>
      <c r="BX48" s="405">
        <f t="shared" si="7"/>
        <v>0</v>
      </c>
      <c r="BY48" s="426">
        <f>BY42+BY46</f>
        <v>2743658004.0406599</v>
      </c>
      <c r="CD48" s="399"/>
    </row>
    <row r="49" spans="4:82" ht="18.75" customHeight="1">
      <c r="D49" s="385" t="s">
        <v>195</v>
      </c>
      <c r="E49" s="386" t="s">
        <v>196</v>
      </c>
      <c r="F49" s="418"/>
      <c r="G49" s="418"/>
      <c r="H49" s="419"/>
      <c r="I49" s="418"/>
      <c r="J49" s="397">
        <f t="shared" si="2"/>
        <v>0</v>
      </c>
      <c r="K49" s="415"/>
      <c r="L49" s="398" t="e">
        <f>F49-#REF!</f>
        <v>#REF!</v>
      </c>
      <c r="M49" s="398" t="e">
        <f>G49-#REF!</f>
        <v>#REF!</v>
      </c>
      <c r="N49" s="398" t="e">
        <f>H49-#REF!</f>
        <v>#REF!</v>
      </c>
      <c r="O49" s="398" t="e">
        <f>I49-#REF!</f>
        <v>#REF!</v>
      </c>
      <c r="P49" s="399"/>
      <c r="Q49" s="422"/>
      <c r="R49" s="422"/>
      <c r="S49" s="422"/>
      <c r="T49" s="422"/>
      <c r="U49" s="423"/>
      <c r="V49" s="401">
        <f t="shared" si="8"/>
        <v>0</v>
      </c>
      <c r="W49" s="401">
        <f t="shared" si="8"/>
        <v>0</v>
      </c>
      <c r="X49" s="401">
        <f t="shared" si="8"/>
        <v>0</v>
      </c>
      <c r="Y49" s="401">
        <f t="shared" si="8"/>
        <v>0</v>
      </c>
      <c r="Z49" s="364"/>
      <c r="AA49" s="402">
        <f t="shared" si="9"/>
        <v>0</v>
      </c>
      <c r="AB49" s="402">
        <f t="shared" si="9"/>
        <v>0</v>
      </c>
      <c r="AC49" s="364"/>
      <c r="AD49" s="364"/>
      <c r="AE49" s="364"/>
      <c r="AL49" s="360"/>
      <c r="AM49" s="360"/>
      <c r="AN49" s="360"/>
      <c r="AO49" s="360">
        <f t="shared" si="10"/>
        <v>0</v>
      </c>
      <c r="AP49" s="403">
        <f t="shared" si="11"/>
        <v>0</v>
      </c>
      <c r="AQ49" s="403">
        <f t="shared" si="11"/>
        <v>0</v>
      </c>
      <c r="AR49" s="360"/>
      <c r="AS49" s="360">
        <f t="shared" si="12"/>
        <v>0</v>
      </c>
      <c r="AV49" s="404"/>
      <c r="AW49" s="404"/>
      <c r="AX49" s="404"/>
      <c r="AY49" s="404"/>
      <c r="AZ49" s="404"/>
      <c r="BI49" s="461">
        <f>BI46+BI48</f>
        <v>84.349072918879756</v>
      </c>
      <c r="BJ49" s="360">
        <f>BJ46+BJ48</f>
        <v>-473.62579308842351</v>
      </c>
      <c r="BP49" s="364">
        <v>0</v>
      </c>
      <c r="BX49" s="405">
        <f t="shared" si="7"/>
        <v>0</v>
      </c>
      <c r="BY49" s="399">
        <f>BY48/10^7</f>
        <v>274.36580040406596</v>
      </c>
      <c r="CD49" s="399"/>
    </row>
    <row r="50" spans="4:82" ht="21" customHeight="1">
      <c r="D50" s="393"/>
      <c r="E50" s="408" t="s">
        <v>197</v>
      </c>
      <c r="F50" s="418"/>
      <c r="G50" s="418"/>
      <c r="H50" s="419"/>
      <c r="I50" s="418"/>
      <c r="J50" s="397">
        <f t="shared" si="2"/>
        <v>0</v>
      </c>
      <c r="K50" s="415"/>
      <c r="L50" s="398" t="e">
        <f>F50-#REF!</f>
        <v>#REF!</v>
      </c>
      <c r="M50" s="398" t="e">
        <f>G50-#REF!</f>
        <v>#REF!</v>
      </c>
      <c r="N50" s="398" t="e">
        <f>H50-#REF!</f>
        <v>#REF!</v>
      </c>
      <c r="O50" s="398" t="e">
        <f>I50-#REF!</f>
        <v>#REF!</v>
      </c>
      <c r="P50" s="399"/>
      <c r="Q50" s="422"/>
      <c r="R50" s="422"/>
      <c r="S50" s="422"/>
      <c r="T50" s="422"/>
      <c r="U50" s="423"/>
      <c r="V50" s="401">
        <f t="shared" si="8"/>
        <v>0</v>
      </c>
      <c r="W50" s="401">
        <f t="shared" si="8"/>
        <v>0</v>
      </c>
      <c r="X50" s="401">
        <f t="shared" si="8"/>
        <v>0</v>
      </c>
      <c r="Y50" s="401">
        <f t="shared" si="8"/>
        <v>0</v>
      </c>
      <c r="Z50" s="364"/>
      <c r="AA50" s="402">
        <f t="shared" si="9"/>
        <v>0</v>
      </c>
      <c r="AB50" s="402">
        <f t="shared" si="9"/>
        <v>0</v>
      </c>
      <c r="AC50" s="364"/>
      <c r="AD50" s="364"/>
      <c r="AE50" s="364"/>
      <c r="AL50" s="360"/>
      <c r="AM50" s="360"/>
      <c r="AN50" s="360"/>
      <c r="AO50" s="360">
        <f t="shared" si="10"/>
        <v>0</v>
      </c>
      <c r="AP50" s="403">
        <f t="shared" si="11"/>
        <v>0</v>
      </c>
      <c r="AQ50" s="403">
        <f t="shared" si="11"/>
        <v>0</v>
      </c>
      <c r="AR50" s="360"/>
      <c r="AS50" s="360">
        <f t="shared" si="12"/>
        <v>0</v>
      </c>
      <c r="AV50" s="404"/>
      <c r="AW50" s="404"/>
      <c r="AX50" s="404"/>
      <c r="AY50" s="404"/>
      <c r="AZ50" s="404"/>
      <c r="BD50" s="432" t="s">
        <v>198</v>
      </c>
      <c r="BE50" s="433">
        <f>BE34-BE46</f>
        <v>9173.4318625157666</v>
      </c>
      <c r="BF50" s="433">
        <f>BF34-BF46</f>
        <v>6997.3358819887981</v>
      </c>
      <c r="BG50" s="426">
        <f>BE50-BF50</f>
        <v>2176.0959805269686</v>
      </c>
      <c r="BP50" s="364">
        <v>0</v>
      </c>
      <c r="BX50" s="405">
        <f t="shared" si="7"/>
        <v>0</v>
      </c>
      <c r="BY50" s="399">
        <f>F51/100</f>
        <v>48.421776000000001</v>
      </c>
      <c r="CD50" s="399"/>
    </row>
    <row r="51" spans="4:82" ht="18.75">
      <c r="D51" s="393"/>
      <c r="E51" s="409" t="s">
        <v>199</v>
      </c>
      <c r="F51" s="395">
        <v>4842.1776</v>
      </c>
      <c r="G51" s="395">
        <v>4594.4728599999999</v>
      </c>
      <c r="H51" s="396">
        <v>4883.87399</v>
      </c>
      <c r="I51" s="395">
        <v>4628.8789500000003</v>
      </c>
      <c r="J51" s="397">
        <f t="shared" si="2"/>
        <v>484217760</v>
      </c>
      <c r="K51" s="397"/>
      <c r="L51" s="398" t="e">
        <f>F51-#REF!</f>
        <v>#REF!</v>
      </c>
      <c r="M51" s="398" t="e">
        <f>G51-#REF!</f>
        <v>#REF!</v>
      </c>
      <c r="N51" s="398" t="e">
        <f>H51-#REF!</f>
        <v>#REF!</v>
      </c>
      <c r="O51" s="398" t="e">
        <f>#REF!-#REF!</f>
        <v>#REF!</v>
      </c>
      <c r="P51" s="399"/>
      <c r="Q51" s="400">
        <v>3354.64111</v>
      </c>
      <c r="R51" s="400">
        <v>3710.0973210000002</v>
      </c>
      <c r="S51" s="400">
        <v>3354.64111</v>
      </c>
      <c r="T51" s="400">
        <v>3710.0973199999999</v>
      </c>
      <c r="U51" s="401"/>
      <c r="V51" s="401">
        <f t="shared" si="8"/>
        <v>1487.53649</v>
      </c>
      <c r="W51" s="401">
        <f t="shared" si="8"/>
        <v>884.37553899999966</v>
      </c>
      <c r="X51" s="401">
        <f t="shared" si="8"/>
        <v>1529.23288</v>
      </c>
      <c r="Y51" s="401" t="e">
        <f>#REF!-T51</f>
        <v>#REF!</v>
      </c>
      <c r="Z51" s="364"/>
      <c r="AA51" s="402">
        <f t="shared" si="9"/>
        <v>488.38739900000002</v>
      </c>
      <c r="AB51" s="402" t="e">
        <f>#REF!/10</f>
        <v>#REF!</v>
      </c>
      <c r="AC51" s="364"/>
      <c r="AD51" s="364"/>
      <c r="AE51" s="364"/>
      <c r="AL51" s="360">
        <v>6909.9629999999997</v>
      </c>
      <c r="AM51" s="360"/>
      <c r="AN51" s="360"/>
      <c r="AO51" s="360">
        <f t="shared" si="10"/>
        <v>-2067.7853999999998</v>
      </c>
      <c r="AP51" s="403">
        <f t="shared" si="11"/>
        <v>488.38739900000002</v>
      </c>
      <c r="AQ51" s="403" t="e">
        <f>#REF!/10</f>
        <v>#REF!</v>
      </c>
      <c r="AR51" s="360">
        <v>6909.9629999999997</v>
      </c>
      <c r="AS51" s="360">
        <f t="shared" si="12"/>
        <v>-2026.0890099999997</v>
      </c>
      <c r="AV51" s="404"/>
      <c r="AW51" s="404">
        <f t="shared" si="13"/>
        <v>4842</v>
      </c>
      <c r="AX51" s="404">
        <f t="shared" si="13"/>
        <v>4594</v>
      </c>
      <c r="AY51" s="404">
        <f t="shared" si="13"/>
        <v>4884</v>
      </c>
      <c r="AZ51" s="404" t="e">
        <f>ROUND(#REF!,0)</f>
        <v>#REF!</v>
      </c>
      <c r="BP51" s="364">
        <v>484217760</v>
      </c>
      <c r="BX51" s="405">
        <f t="shared" si="7"/>
        <v>488.38739900000002</v>
      </c>
      <c r="BY51" s="399">
        <f>BY49+BY50</f>
        <v>322.78757640406599</v>
      </c>
      <c r="CD51" s="399"/>
    </row>
    <row r="52" spans="4:82" ht="18.75">
      <c r="D52" s="393"/>
      <c r="E52" s="409" t="s">
        <v>200</v>
      </c>
      <c r="F52" s="395">
        <v>655.9405958000001</v>
      </c>
      <c r="G52" s="395">
        <v>1330.1960405611931</v>
      </c>
      <c r="H52" s="396">
        <v>797.73583580000013</v>
      </c>
      <c r="I52" s="395">
        <v>1415.3926105611931</v>
      </c>
      <c r="J52" s="397">
        <f t="shared" si="2"/>
        <v>65594059.580000013</v>
      </c>
      <c r="K52" s="397"/>
      <c r="L52" s="398" t="e">
        <f>F52-#REF!</f>
        <v>#REF!</v>
      </c>
      <c r="M52" s="398" t="e">
        <f>G52-#REF!</f>
        <v>#REF!</v>
      </c>
      <c r="N52" s="398" t="e">
        <f>H52-#REF!</f>
        <v>#REF!</v>
      </c>
      <c r="O52" s="398" t="e">
        <f>I51-#REF!</f>
        <v>#REF!</v>
      </c>
      <c r="P52" s="399"/>
      <c r="Q52" s="400">
        <v>690.50644</v>
      </c>
      <c r="R52" s="400">
        <v>0</v>
      </c>
      <c r="S52" s="400">
        <v>1185.5150002934799</v>
      </c>
      <c r="T52" s="400">
        <v>0</v>
      </c>
      <c r="U52" s="401"/>
      <c r="V52" s="401">
        <f t="shared" si="8"/>
        <v>-34.565844199999901</v>
      </c>
      <c r="W52" s="401">
        <f t="shared" si="8"/>
        <v>1330.1960405611931</v>
      </c>
      <c r="X52" s="401">
        <f t="shared" si="8"/>
        <v>-387.77916449347981</v>
      </c>
      <c r="Y52" s="401">
        <f t="shared" ref="Y52:Y53" si="14">I51-T52</f>
        <v>4628.8789500000003</v>
      </c>
      <c r="Z52" s="364"/>
      <c r="AA52" s="402">
        <f t="shared" si="9"/>
        <v>79.773583580000007</v>
      </c>
      <c r="AB52" s="402">
        <f t="shared" ref="AB52:AB53" si="15">I51/10</f>
        <v>462.88789500000001</v>
      </c>
      <c r="AC52" s="364"/>
      <c r="AD52" s="364"/>
      <c r="AE52" s="364"/>
      <c r="AL52" s="360">
        <v>240.72189</v>
      </c>
      <c r="AM52" s="360"/>
      <c r="AN52" s="360"/>
      <c r="AO52" s="360">
        <f t="shared" si="10"/>
        <v>415.21870580000007</v>
      </c>
      <c r="AP52" s="411">
        <f t="shared" si="11"/>
        <v>79.773583580000007</v>
      </c>
      <c r="AQ52" s="411">
        <f t="shared" ref="AQ52:AQ53" si="16">I51/10</f>
        <v>462.88789500000001</v>
      </c>
      <c r="AR52" s="360">
        <v>417.24283000000003</v>
      </c>
      <c r="AS52" s="360">
        <f t="shared" si="12"/>
        <v>380.49300580000011</v>
      </c>
      <c r="AV52" s="404"/>
      <c r="AW52" s="404">
        <f t="shared" si="13"/>
        <v>656</v>
      </c>
      <c r="AX52" s="404">
        <f t="shared" si="13"/>
        <v>1330</v>
      </c>
      <c r="AY52" s="404">
        <f t="shared" si="13"/>
        <v>798</v>
      </c>
      <c r="AZ52" s="404">
        <f t="shared" ref="AZ52:AZ53" si="17">ROUND(I51,0)</f>
        <v>4629</v>
      </c>
      <c r="BP52" s="364">
        <v>65594059.580000013</v>
      </c>
      <c r="BX52" s="405">
        <f t="shared" si="7"/>
        <v>79.773583580000007</v>
      </c>
      <c r="BY52" s="462">
        <f>11688.747278/100</f>
        <v>116.88747278000001</v>
      </c>
      <c r="CD52" s="399"/>
    </row>
    <row r="53" spans="4:82" ht="18.75">
      <c r="D53" s="393"/>
      <c r="E53" s="409" t="s">
        <v>201</v>
      </c>
      <c r="F53" s="395">
        <v>2130.5953294999999</v>
      </c>
      <c r="G53" s="395">
        <v>2230.8215780000005</v>
      </c>
      <c r="H53" s="396">
        <v>2130.5953294999999</v>
      </c>
      <c r="I53" s="395">
        <v>2230.8215780000005</v>
      </c>
      <c r="J53" s="397">
        <f t="shared" si="2"/>
        <v>213059532.94999999</v>
      </c>
      <c r="K53" s="397"/>
      <c r="L53" s="398" t="e">
        <f>F53-#REF!</f>
        <v>#REF!</v>
      </c>
      <c r="M53" s="398" t="e">
        <f>G53-#REF!</f>
        <v>#REF!</v>
      </c>
      <c r="N53" s="398" t="e">
        <f>H53-#REF!</f>
        <v>#REF!</v>
      </c>
      <c r="O53" s="398" t="e">
        <f>I52-#REF!</f>
        <v>#REF!</v>
      </c>
      <c r="P53" s="399"/>
      <c r="Q53" s="463">
        <v>4531.9418168399998</v>
      </c>
      <c r="R53" s="463">
        <v>3201.1120109600001</v>
      </c>
      <c r="S53" s="463">
        <v>4668.7662868400002</v>
      </c>
      <c r="T53" s="463">
        <v>3160.7636989600001</v>
      </c>
      <c r="U53" s="464"/>
      <c r="V53" s="401">
        <f t="shared" si="8"/>
        <v>-2401.3464873399998</v>
      </c>
      <c r="W53" s="401">
        <f t="shared" si="8"/>
        <v>-970.29043295999963</v>
      </c>
      <c r="X53" s="401">
        <f t="shared" si="8"/>
        <v>-2538.1709573400003</v>
      </c>
      <c r="Y53" s="401">
        <f t="shared" si="14"/>
        <v>-1745.3710883988069</v>
      </c>
      <c r="Z53" s="364"/>
      <c r="AA53" s="402">
        <f t="shared" si="9"/>
        <v>213.05953295</v>
      </c>
      <c r="AB53" s="402">
        <f t="shared" si="15"/>
        <v>141.5392610561193</v>
      </c>
      <c r="AC53" s="364"/>
      <c r="AD53" s="364"/>
      <c r="AE53" s="364"/>
      <c r="AL53" s="360">
        <v>3142.43366784</v>
      </c>
      <c r="AM53" s="360"/>
      <c r="AN53" s="360"/>
      <c r="AO53" s="360">
        <f t="shared" si="10"/>
        <v>-1011.8383383400001</v>
      </c>
      <c r="AP53" s="403">
        <f t="shared" si="11"/>
        <v>213.05953295</v>
      </c>
      <c r="AQ53" s="403">
        <f t="shared" si="16"/>
        <v>141.5392610561193</v>
      </c>
      <c r="AR53" s="360">
        <v>3146.5833998399999</v>
      </c>
      <c r="AS53" s="360">
        <f t="shared" si="12"/>
        <v>-1015.9880703399999</v>
      </c>
      <c r="AV53" s="404"/>
      <c r="AW53" s="404">
        <f t="shared" si="13"/>
        <v>2131</v>
      </c>
      <c r="AX53" s="404">
        <f t="shared" si="13"/>
        <v>2231</v>
      </c>
      <c r="AY53" s="404">
        <f t="shared" si="13"/>
        <v>2131</v>
      </c>
      <c r="AZ53" s="404">
        <f t="shared" si="17"/>
        <v>1415</v>
      </c>
      <c r="BE53" s="404">
        <f>H53+H56+H65+H66+H69</f>
        <v>16384.060061856751</v>
      </c>
      <c r="BF53" s="404">
        <f>I53+I56+I65+I66+I69</f>
        <v>12154.146042311206</v>
      </c>
      <c r="BP53" s="364">
        <v>213059532.94999999</v>
      </c>
      <c r="BX53" s="405">
        <f t="shared" si="7"/>
        <v>213.05953295</v>
      </c>
      <c r="BY53" s="399">
        <f>BY51-BY52</f>
        <v>205.90010362406599</v>
      </c>
      <c r="BZ53" s="359" t="s">
        <v>202</v>
      </c>
      <c r="CD53" s="399"/>
    </row>
    <row r="54" spans="4:82" ht="18.75">
      <c r="D54" s="393"/>
      <c r="E54" s="394" t="s">
        <v>204</v>
      </c>
      <c r="F54" s="395">
        <v>0</v>
      </c>
      <c r="G54" s="395">
        <v>0</v>
      </c>
      <c r="H54" s="396">
        <v>1266.4207231092571</v>
      </c>
      <c r="I54" s="395">
        <v>844.23921734056307</v>
      </c>
      <c r="J54" s="397">
        <f>F54*10^5</f>
        <v>0</v>
      </c>
      <c r="K54" s="397"/>
      <c r="L54" s="398" t="e">
        <f>F54-#REF!</f>
        <v>#REF!</v>
      </c>
      <c r="M54" s="398" t="e">
        <f>G54-#REF!</f>
        <v>#REF!</v>
      </c>
      <c r="N54" s="398" t="e">
        <f>H54-#REF!</f>
        <v>#REF!</v>
      </c>
      <c r="O54" s="398" t="e">
        <f>#REF!-#REF!</f>
        <v>#REF!</v>
      </c>
      <c r="P54" s="399"/>
      <c r="Q54" s="400">
        <v>0</v>
      </c>
      <c r="R54" s="400">
        <v>0</v>
      </c>
      <c r="S54" s="400">
        <v>359.04299307446399</v>
      </c>
      <c r="T54" s="400">
        <v>810.49104999999997</v>
      </c>
      <c r="U54" s="401"/>
      <c r="V54" s="401">
        <f>F54-Q54</f>
        <v>0</v>
      </c>
      <c r="W54" s="401">
        <f>G54-R54</f>
        <v>0</v>
      </c>
      <c r="X54" s="401">
        <f>H54-S54</f>
        <v>907.3777300347931</v>
      </c>
      <c r="Y54" s="401" t="e">
        <f>#REF!-T54</f>
        <v>#REF!</v>
      </c>
      <c r="Z54" s="364"/>
      <c r="AA54" s="402">
        <f>H54/10</f>
        <v>126.64207231092571</v>
      </c>
      <c r="AB54" s="402" t="e">
        <f>#REF!/10</f>
        <v>#REF!</v>
      </c>
      <c r="AC54" s="364"/>
      <c r="AD54" s="364"/>
      <c r="AE54" s="364"/>
      <c r="AL54" s="360">
        <v>0</v>
      </c>
      <c r="AM54" s="360"/>
      <c r="AN54" s="360"/>
      <c r="AO54" s="360">
        <f>F54-AL54</f>
        <v>0</v>
      </c>
      <c r="AP54" s="403">
        <f>H54/10</f>
        <v>126.64207231092571</v>
      </c>
      <c r="AQ54" s="403" t="e">
        <f>#REF!/10</f>
        <v>#REF!</v>
      </c>
      <c r="AR54" s="360">
        <v>414.40917879238799</v>
      </c>
      <c r="AS54" s="360">
        <f>H54-AR54</f>
        <v>852.01154431686905</v>
      </c>
      <c r="AV54" s="404"/>
      <c r="AW54" s="404">
        <f>ROUND(F54,0)</f>
        <v>0</v>
      </c>
      <c r="AX54" s="404">
        <f>ROUND(G54,0)</f>
        <v>0</v>
      </c>
      <c r="AY54" s="404">
        <f>ROUND(H54,0)</f>
        <v>1266</v>
      </c>
      <c r="AZ54" s="404" t="e">
        <f>ROUND(#REF!,0)</f>
        <v>#REF!</v>
      </c>
      <c r="BE54" s="404">
        <f>BE46-BE53</f>
        <v>-1797.8021309725173</v>
      </c>
      <c r="BF54" s="404">
        <f>BF46-BF53</f>
        <v>-1097.6367715000033</v>
      </c>
      <c r="BP54" s="364">
        <v>0</v>
      </c>
      <c r="BX54" s="405">
        <f>H54/10</f>
        <v>126.64207231092571</v>
      </c>
      <c r="CD54" s="399"/>
    </row>
    <row r="55" spans="4:82" ht="18.75">
      <c r="D55" s="393"/>
      <c r="E55" s="264" t="s">
        <v>205</v>
      </c>
      <c r="F55" s="395">
        <v>996.42877252628307</v>
      </c>
      <c r="G55" s="395">
        <v>1084.3251925</v>
      </c>
      <c r="H55" s="396">
        <v>997.42877252628307</v>
      </c>
      <c r="I55" s="395">
        <v>1084.3251925</v>
      </c>
      <c r="J55" s="397">
        <f t="shared" ref="J55:J66" si="18">F56*10^5</f>
        <v>117586999.99999999</v>
      </c>
      <c r="K55" s="397"/>
      <c r="L55" s="398" t="e">
        <f>F56-#REF!</f>
        <v>#REF!</v>
      </c>
      <c r="M55" s="398" t="e">
        <f>G56-#REF!</f>
        <v>#REF!</v>
      </c>
      <c r="N55" s="398" t="e">
        <f>H56-#REF!</f>
        <v>#REF!</v>
      </c>
      <c r="O55" s="398" t="e">
        <f>I54-#REF!</f>
        <v>#REF!</v>
      </c>
      <c r="P55" s="399"/>
      <c r="Q55" s="400">
        <v>509.386270658527</v>
      </c>
      <c r="R55" s="400">
        <v>534.700901895632</v>
      </c>
      <c r="S55" s="400">
        <v>605.71368065852698</v>
      </c>
      <c r="T55" s="400">
        <v>666.93866189563198</v>
      </c>
      <c r="U55" s="401"/>
      <c r="V55" s="401">
        <f t="shared" ref="V55:V66" si="19">F56-Q55</f>
        <v>666.48372934147289</v>
      </c>
      <c r="W55" s="401">
        <f t="shared" ref="W55:W66" si="20">G56-R55</f>
        <v>756.69623810436804</v>
      </c>
      <c r="X55" s="401">
        <f t="shared" ref="X55:X66" si="21">H56-S55</f>
        <v>1313.908699341473</v>
      </c>
      <c r="Y55" s="401">
        <f>I54-T55</f>
        <v>177.30055544493109</v>
      </c>
      <c r="Z55" s="364"/>
      <c r="AA55" s="402">
        <f t="shared" ref="AA55:AA65" si="22">H56/10</f>
        <v>191.96223800000001</v>
      </c>
      <c r="AB55" s="402">
        <f>I54/10</f>
        <v>84.423921734056307</v>
      </c>
      <c r="AC55" s="364"/>
      <c r="AD55" s="364"/>
      <c r="AE55" s="364"/>
      <c r="AL55" s="360">
        <v>200.51429440000001</v>
      </c>
      <c r="AM55" s="360"/>
      <c r="AN55" s="360"/>
      <c r="AO55" s="360">
        <f t="shared" ref="AO55:AO66" si="23">F56-AL55</f>
        <v>975.35570559999985</v>
      </c>
      <c r="AP55" s="403">
        <f t="shared" ref="AP55:AP66" si="24">H56/10</f>
        <v>191.96223800000001</v>
      </c>
      <c r="AQ55" s="403">
        <f>I54/10</f>
        <v>84.423921734056307</v>
      </c>
      <c r="AR55" s="360">
        <v>238.80935439999999</v>
      </c>
      <c r="AS55" s="360">
        <f t="shared" ref="AS55:AS66" si="25">H56-AR55</f>
        <v>1680.8130255999999</v>
      </c>
      <c r="AV55" s="404"/>
      <c r="AW55" s="404">
        <f t="shared" ref="AW55:AY56" si="26">ROUND(F56,0)</f>
        <v>1176</v>
      </c>
      <c r="AX55" s="404">
        <f t="shared" si="26"/>
        <v>1291</v>
      </c>
      <c r="AY55" s="404">
        <f t="shared" si="26"/>
        <v>1920</v>
      </c>
      <c r="AZ55" s="404">
        <f>ROUND(I54,0)</f>
        <v>844</v>
      </c>
      <c r="BP55" s="364">
        <v>99742877.252628312</v>
      </c>
      <c r="BX55" s="405">
        <f t="shared" ref="BX55:BX66" si="27">H56/10</f>
        <v>191.96223800000001</v>
      </c>
      <c r="CD55" s="399"/>
    </row>
    <row r="56" spans="4:82" ht="18.75" customHeight="1">
      <c r="D56" s="393"/>
      <c r="E56" s="264" t="s">
        <v>203</v>
      </c>
      <c r="F56" s="395">
        <v>1175.8699999999999</v>
      </c>
      <c r="G56" s="395">
        <v>1291.39714</v>
      </c>
      <c r="H56" s="396">
        <v>1919.62238</v>
      </c>
      <c r="I56" s="434">
        <v>1589.56819</v>
      </c>
      <c r="J56" s="397">
        <f t="shared" si="18"/>
        <v>980100000</v>
      </c>
      <c r="K56" s="415"/>
      <c r="L56" s="398" t="e">
        <f>F57-#REF!</f>
        <v>#REF!</v>
      </c>
      <c r="M56" s="398" t="e">
        <f>G57-#REF!</f>
        <v>#REF!</v>
      </c>
      <c r="N56" s="398" t="e">
        <f>H57-#REF!</f>
        <v>#REF!</v>
      </c>
      <c r="O56" s="398" t="e">
        <f>I56-#REF!</f>
        <v>#REF!</v>
      </c>
      <c r="P56" s="399"/>
      <c r="Q56" s="416">
        <v>9581.7002574985308</v>
      </c>
      <c r="R56" s="416">
        <v>7969.6723550965798</v>
      </c>
      <c r="S56" s="416">
        <v>10822.1490308665</v>
      </c>
      <c r="T56" s="455">
        <v>9010.2603708556308</v>
      </c>
      <c r="U56" s="417"/>
      <c r="V56" s="401">
        <f t="shared" si="19"/>
        <v>219.29974250146915</v>
      </c>
      <c r="W56" s="401">
        <f t="shared" si="20"/>
        <v>2560.3276449034202</v>
      </c>
      <c r="X56" s="401">
        <f t="shared" si="21"/>
        <v>1173.8509691335003</v>
      </c>
      <c r="Y56" s="401">
        <f>I56-T56</f>
        <v>-7420.6921808556308</v>
      </c>
      <c r="Z56" s="364"/>
      <c r="AA56" s="402">
        <f t="shared" si="22"/>
        <v>1199.5999999999999</v>
      </c>
      <c r="AB56" s="402">
        <f>I56/10</f>
        <v>158.956819</v>
      </c>
      <c r="AC56" s="364"/>
      <c r="AD56" s="364"/>
      <c r="AE56" s="364"/>
      <c r="AL56" s="360">
        <v>11092.840462239999</v>
      </c>
      <c r="AM56" s="360"/>
      <c r="AN56" s="360"/>
      <c r="AO56" s="360">
        <f t="shared" si="23"/>
        <v>-1291.8404622399994</v>
      </c>
      <c r="AP56" s="403">
        <f t="shared" si="24"/>
        <v>1199.5999999999999</v>
      </c>
      <c r="AQ56" s="403">
        <f>I56/10</f>
        <v>158.956819</v>
      </c>
      <c r="AR56" s="360">
        <v>11943.873413032399</v>
      </c>
      <c r="AS56" s="360">
        <f t="shared" si="25"/>
        <v>52.126586967600815</v>
      </c>
      <c r="AV56" s="404"/>
      <c r="AW56" s="404">
        <f t="shared" si="26"/>
        <v>9801</v>
      </c>
      <c r="AX56" s="404">
        <f t="shared" si="26"/>
        <v>10530</v>
      </c>
      <c r="AY56" s="404">
        <f t="shared" si="26"/>
        <v>11996</v>
      </c>
      <c r="AZ56" s="404">
        <f>ROUND(I56,0)</f>
        <v>1590</v>
      </c>
      <c r="BE56" s="404">
        <v>13.31878</v>
      </c>
      <c r="BF56" s="404">
        <v>20.831029999999998</v>
      </c>
      <c r="BG56" s="359" t="s">
        <v>207</v>
      </c>
      <c r="BP56" s="364">
        <v>1015122682.7826283</v>
      </c>
      <c r="BX56" s="405">
        <f t="shared" si="27"/>
        <v>1199.5999999999999</v>
      </c>
      <c r="CD56" s="399"/>
    </row>
    <row r="57" spans="4:82" ht="18.75">
      <c r="D57" s="393"/>
      <c r="E57" s="451" t="s">
        <v>206</v>
      </c>
      <c r="F57" s="414" cm="1">
        <f t="array" ref="F57">SUM(ROUND(F51:F56,0))</f>
        <v>9801</v>
      </c>
      <c r="G57" s="414">
        <f>ROUND(SUM(G51:G56),0)-1</f>
        <v>10530</v>
      </c>
      <c r="H57" s="414" cm="1">
        <f t="array" ref="H57">SUM(ROUND(H51:H56,0))</f>
        <v>11996</v>
      </c>
      <c r="I57" s="414">
        <f t="array" ref="I57">SUM(ROUND(I51:I56,0))</f>
        <v>11793</v>
      </c>
      <c r="J57" s="397">
        <f t="shared" si="18"/>
        <v>0</v>
      </c>
      <c r="K57" s="415"/>
      <c r="L57" s="398" t="e">
        <f>F58-#REF!</f>
        <v>#REF!</v>
      </c>
      <c r="M57" s="398" t="e">
        <f>G58-#REF!</f>
        <v>#REF!</v>
      </c>
      <c r="N57" s="398" t="e">
        <f>H58-#REF!</f>
        <v>#REF!</v>
      </c>
      <c r="O57" s="398" t="e">
        <f>I57-#REF!</f>
        <v>#REF!</v>
      </c>
      <c r="Q57" s="422"/>
      <c r="R57" s="422"/>
      <c r="S57" s="422"/>
      <c r="T57" s="422"/>
      <c r="U57" s="423"/>
      <c r="V57" s="401">
        <f t="shared" si="19"/>
        <v>0</v>
      </c>
      <c r="W57" s="401">
        <f t="shared" si="20"/>
        <v>0</v>
      </c>
      <c r="X57" s="401">
        <f t="shared" si="21"/>
        <v>0</v>
      </c>
      <c r="Y57" s="401">
        <f>I57-T57</f>
        <v>11793</v>
      </c>
      <c r="Z57" s="364"/>
      <c r="AA57" s="402">
        <f t="shared" si="22"/>
        <v>0</v>
      </c>
      <c r="AB57" s="402">
        <f>I57/10</f>
        <v>1179.3</v>
      </c>
      <c r="AC57" s="364"/>
      <c r="AD57" s="364"/>
      <c r="AE57" s="364"/>
      <c r="AL57" s="360"/>
      <c r="AM57" s="360"/>
      <c r="AN57" s="360"/>
      <c r="AO57" s="360">
        <f t="shared" si="23"/>
        <v>0</v>
      </c>
      <c r="AP57" s="403">
        <f t="shared" si="24"/>
        <v>0</v>
      </c>
      <c r="AQ57" s="403">
        <f>I57/10</f>
        <v>1179.3</v>
      </c>
      <c r="AR57" s="360"/>
      <c r="AS57" s="360">
        <f t="shared" si="25"/>
        <v>0</v>
      </c>
      <c r="AV57" s="404"/>
      <c r="AW57" s="404"/>
      <c r="AX57" s="404"/>
      <c r="AY57" s="404"/>
      <c r="AZ57" s="404"/>
      <c r="BP57" s="364">
        <v>0</v>
      </c>
      <c r="BX57" s="405">
        <f t="shared" si="27"/>
        <v>0</v>
      </c>
      <c r="CD57" s="399"/>
    </row>
    <row r="58" spans="4:82" ht="18.75">
      <c r="D58" s="393"/>
      <c r="E58" s="394"/>
      <c r="F58" s="418"/>
      <c r="G58" s="418"/>
      <c r="H58" s="419"/>
      <c r="I58" s="468"/>
      <c r="J58" s="397">
        <f t="shared" si="18"/>
        <v>0</v>
      </c>
      <c r="K58" s="415"/>
      <c r="L58" s="398" t="e">
        <f>F59-#REF!</f>
        <v>#REF!</v>
      </c>
      <c r="M58" s="398" t="e">
        <f>G59-#REF!</f>
        <v>#REF!</v>
      </c>
      <c r="N58" s="398" t="e">
        <f>H59-#REF!</f>
        <v>#REF!</v>
      </c>
      <c r="O58" s="398" t="e">
        <f>I59-#REF!</f>
        <v>#REF!</v>
      </c>
      <c r="Q58" s="422"/>
      <c r="R58" s="422"/>
      <c r="S58" s="422"/>
      <c r="T58" s="422"/>
      <c r="U58" s="423"/>
      <c r="V58" s="401">
        <f t="shared" si="19"/>
        <v>0</v>
      </c>
      <c r="W58" s="401">
        <f t="shared" si="20"/>
        <v>0</v>
      </c>
      <c r="X58" s="401">
        <f t="shared" si="21"/>
        <v>0</v>
      </c>
      <c r="Y58" s="401">
        <f>I59-T58</f>
        <v>0</v>
      </c>
      <c r="Z58" s="364"/>
      <c r="AA58" s="402">
        <f t="shared" si="22"/>
        <v>0</v>
      </c>
      <c r="AB58" s="402">
        <f>I59/10</f>
        <v>0</v>
      </c>
      <c r="AC58" s="364"/>
      <c r="AD58" s="364"/>
      <c r="AE58" s="364"/>
      <c r="AL58" s="360"/>
      <c r="AM58" s="360"/>
      <c r="AN58" s="360"/>
      <c r="AO58" s="360">
        <f t="shared" si="23"/>
        <v>0</v>
      </c>
      <c r="AP58" s="403">
        <f t="shared" si="24"/>
        <v>0</v>
      </c>
      <c r="AQ58" s="403">
        <f>I59/10</f>
        <v>0</v>
      </c>
      <c r="AR58" s="360"/>
      <c r="AS58" s="360">
        <f t="shared" si="25"/>
        <v>0</v>
      </c>
      <c r="AV58" s="404"/>
      <c r="AW58" s="404"/>
      <c r="AX58" s="404"/>
      <c r="AY58" s="404"/>
      <c r="AZ58" s="404"/>
      <c r="BE58" s="404">
        <v>32.144289999999998</v>
      </c>
      <c r="BF58" s="404">
        <v>18.539809999999999</v>
      </c>
      <c r="BG58" s="359" t="s">
        <v>210</v>
      </c>
      <c r="BP58" s="364">
        <v>0</v>
      </c>
      <c r="BX58" s="405">
        <f t="shared" si="27"/>
        <v>0</v>
      </c>
      <c r="CD58" s="399"/>
    </row>
    <row r="59" spans="4:82" ht="18.75">
      <c r="D59" s="385" t="s">
        <v>208</v>
      </c>
      <c r="E59" s="469" t="s">
        <v>209</v>
      </c>
      <c r="F59" s="418"/>
      <c r="G59" s="418"/>
      <c r="H59" s="419"/>
      <c r="I59" s="418"/>
      <c r="J59" s="397">
        <f t="shared" si="18"/>
        <v>0</v>
      </c>
      <c r="K59" s="415"/>
      <c r="L59" s="398" t="e">
        <f>F60-#REF!</f>
        <v>#REF!</v>
      </c>
      <c r="M59" s="398" t="e">
        <f>G60-#REF!</f>
        <v>#REF!</v>
      </c>
      <c r="N59" s="398" t="e">
        <f>H60-#REF!</f>
        <v>#REF!</v>
      </c>
      <c r="O59" s="398" t="e">
        <f>I60-#REF!</f>
        <v>#REF!</v>
      </c>
      <c r="Q59" s="422"/>
      <c r="R59" s="422"/>
      <c r="S59" s="422"/>
      <c r="T59" s="422"/>
      <c r="U59" s="423"/>
      <c r="V59" s="401">
        <f t="shared" si="19"/>
        <v>0</v>
      </c>
      <c r="W59" s="401">
        <f t="shared" si="20"/>
        <v>0</v>
      </c>
      <c r="X59" s="401">
        <f t="shared" si="21"/>
        <v>0</v>
      </c>
      <c r="Y59" s="401">
        <f>I60-T59</f>
        <v>0</v>
      </c>
      <c r="Z59" s="364"/>
      <c r="AA59" s="402">
        <f t="shared" si="22"/>
        <v>0</v>
      </c>
      <c r="AB59" s="402">
        <f>I60/10</f>
        <v>0</v>
      </c>
      <c r="AC59" s="364"/>
      <c r="AD59" s="364"/>
      <c r="AE59" s="364"/>
      <c r="AL59" s="360"/>
      <c r="AM59" s="360"/>
      <c r="AN59" s="360"/>
      <c r="AO59" s="360">
        <f t="shared" si="23"/>
        <v>0</v>
      </c>
      <c r="AP59" s="403">
        <f t="shared" si="24"/>
        <v>0</v>
      </c>
      <c r="AQ59" s="403">
        <f>I60/10</f>
        <v>0</v>
      </c>
      <c r="AR59" s="360"/>
      <c r="AS59" s="360">
        <f t="shared" si="25"/>
        <v>0</v>
      </c>
      <c r="AV59" s="404"/>
      <c r="AW59" s="404"/>
      <c r="AX59" s="404"/>
      <c r="AY59" s="404"/>
      <c r="AZ59" s="404"/>
      <c r="BE59" s="404">
        <v>0</v>
      </c>
      <c r="BF59" s="404">
        <v>0</v>
      </c>
      <c r="BG59" s="359" t="s">
        <v>211</v>
      </c>
      <c r="BP59" s="364">
        <v>0</v>
      </c>
      <c r="BX59" s="405">
        <f t="shared" si="27"/>
        <v>0</v>
      </c>
      <c r="CD59" s="399"/>
    </row>
    <row r="60" spans="4:82" ht="18.75">
      <c r="D60" s="470"/>
      <c r="E60" s="408" t="s">
        <v>197</v>
      </c>
      <c r="F60" s="418"/>
      <c r="G60" s="418"/>
      <c r="H60" s="419"/>
      <c r="I60" s="418"/>
      <c r="J60" s="397">
        <f t="shared" si="18"/>
        <v>283633861</v>
      </c>
      <c r="K60" s="397">
        <f>20000/100</f>
        <v>200</v>
      </c>
      <c r="L60" s="398" t="e">
        <f>F61-#REF!</f>
        <v>#REF!</v>
      </c>
      <c r="M60" s="398" t="e">
        <f>G61-#REF!</f>
        <v>#REF!</v>
      </c>
      <c r="N60" s="398" t="e">
        <f>H61-#REF!</f>
        <v>#REF!</v>
      </c>
      <c r="O60" s="398" t="e">
        <f>#REF!-#REF!</f>
        <v>#REF!</v>
      </c>
      <c r="Q60" s="400">
        <v>727.26388999999995</v>
      </c>
      <c r="R60" s="400">
        <v>5266.1727977</v>
      </c>
      <c r="S60" s="400">
        <v>727.26388099999997</v>
      </c>
      <c r="T60" s="400">
        <v>1396.1727900000001</v>
      </c>
      <c r="U60" s="401"/>
      <c r="V60" s="401">
        <f t="shared" si="19"/>
        <v>2109.0747199999996</v>
      </c>
      <c r="W60" s="401">
        <f t="shared" si="20"/>
        <v>-3182.8080377000001</v>
      </c>
      <c r="X60" s="401">
        <f t="shared" si="21"/>
        <v>2109.0747289999999</v>
      </c>
      <c r="Y60" s="401" t="e">
        <f>#REF!-T60</f>
        <v>#REF!</v>
      </c>
      <c r="Z60" s="364"/>
      <c r="AA60" s="402">
        <f t="shared" si="22"/>
        <v>283.63386099999997</v>
      </c>
      <c r="AB60" s="402" t="e">
        <f>#REF!/10</f>
        <v>#REF!</v>
      </c>
      <c r="AC60" s="364"/>
      <c r="AD60" s="364"/>
      <c r="AE60" s="364"/>
      <c r="AL60" s="360">
        <v>3478.8990899999999</v>
      </c>
      <c r="AM60" s="360"/>
      <c r="AN60" s="360"/>
      <c r="AO60" s="360">
        <f t="shared" si="23"/>
        <v>-642.5604800000001</v>
      </c>
      <c r="AP60" s="411">
        <f t="shared" si="24"/>
        <v>283.63386099999997</v>
      </c>
      <c r="AQ60" s="411" t="e">
        <f>#REF!/10</f>
        <v>#REF!</v>
      </c>
      <c r="AR60" s="360">
        <v>3478.8990899999999</v>
      </c>
      <c r="AS60" s="360">
        <f t="shared" si="25"/>
        <v>-642.5604800000001</v>
      </c>
      <c r="AV60" s="404"/>
      <c r="AW60" s="404">
        <f t="shared" ref="AW60:AY61" si="28">ROUND(F61,0)</f>
        <v>2836</v>
      </c>
      <c r="AX60" s="404">
        <f t="shared" si="28"/>
        <v>2083</v>
      </c>
      <c r="AY60" s="404">
        <f t="shared" si="28"/>
        <v>2836</v>
      </c>
      <c r="AZ60" s="404" t="e">
        <f>ROUND(#REF!,0)</f>
        <v>#REF!</v>
      </c>
      <c r="BE60" s="404"/>
      <c r="BF60" s="404"/>
      <c r="BP60" s="364">
        <v>283633861</v>
      </c>
      <c r="BX60" s="405">
        <f t="shared" si="27"/>
        <v>283.63386099999997</v>
      </c>
      <c r="CD60" s="399"/>
    </row>
    <row r="61" spans="4:82" ht="18.75">
      <c r="D61" s="379"/>
      <c r="E61" s="471" t="s">
        <v>199</v>
      </c>
      <c r="F61" s="395">
        <v>2836.3386099999998</v>
      </c>
      <c r="G61" s="395">
        <v>2083.3647599999999</v>
      </c>
      <c r="H61" s="396">
        <v>2836.3386099999998</v>
      </c>
      <c r="I61" s="395">
        <v>2097.7926299999999</v>
      </c>
      <c r="J61" s="397">
        <f t="shared" si="18"/>
        <v>78258648</v>
      </c>
      <c r="K61" s="397"/>
      <c r="L61" s="398" t="e">
        <f>F62-#REF!</f>
        <v>#REF!</v>
      </c>
      <c r="M61" s="398" t="e">
        <f>G62-#REF!</f>
        <v>#REF!</v>
      </c>
      <c r="N61" s="398" t="e">
        <f>H62-#REF!</f>
        <v>#REF!</v>
      </c>
      <c r="O61" s="398" t="e">
        <f>I61-#REF!</f>
        <v>#REF!</v>
      </c>
      <c r="Q61" s="400">
        <v>620.33038999999997</v>
      </c>
      <c r="R61" s="400">
        <v>0</v>
      </c>
      <c r="S61" s="400">
        <v>786.12832000000003</v>
      </c>
      <c r="T61" s="400">
        <v>0</v>
      </c>
      <c r="U61" s="401"/>
      <c r="V61" s="401">
        <f t="shared" si="19"/>
        <v>162.25609000000009</v>
      </c>
      <c r="W61" s="401">
        <f t="shared" si="20"/>
        <v>650.804725938807</v>
      </c>
      <c r="X61" s="401">
        <f t="shared" si="21"/>
        <v>46.576979999999935</v>
      </c>
      <c r="Y61" s="401">
        <f t="shared" ref="Y61:Y66" si="29">I61-T61</f>
        <v>2097.7926299999999</v>
      </c>
      <c r="Z61" s="364"/>
      <c r="AA61" s="402">
        <f t="shared" si="22"/>
        <v>83.270529999999994</v>
      </c>
      <c r="AB61" s="402">
        <f t="shared" ref="AB61:AB66" si="30">I61/10</f>
        <v>209.77926299999999</v>
      </c>
      <c r="AC61" s="364"/>
      <c r="AD61" s="364"/>
      <c r="AE61" s="364"/>
      <c r="AL61" s="360">
        <v>683.72820999999999</v>
      </c>
      <c r="AM61" s="360"/>
      <c r="AN61" s="360"/>
      <c r="AO61" s="360">
        <f t="shared" si="23"/>
        <v>98.858270000000061</v>
      </c>
      <c r="AP61" s="411">
        <f t="shared" si="24"/>
        <v>83.270529999999994</v>
      </c>
      <c r="AQ61" s="411">
        <f t="shared" ref="AQ61:AQ66" si="31">I61/10</f>
        <v>209.77926299999999</v>
      </c>
      <c r="AR61" s="360">
        <v>812.78598</v>
      </c>
      <c r="AS61" s="360">
        <f t="shared" si="25"/>
        <v>19.919319999999971</v>
      </c>
      <c r="AV61" s="404"/>
      <c r="AW61" s="404">
        <f t="shared" si="28"/>
        <v>783</v>
      </c>
      <c r="AX61" s="404">
        <f t="shared" si="28"/>
        <v>651</v>
      </c>
      <c r="AY61" s="404">
        <f t="shared" si="28"/>
        <v>833</v>
      </c>
      <c r="AZ61" s="404">
        <f>ROUND(I61,0)</f>
        <v>2098</v>
      </c>
      <c r="BE61" s="404">
        <f>BE56+BE58+BE59</f>
        <v>45.463070000000002</v>
      </c>
      <c r="BF61" s="404">
        <f>BF56+BF58+BF59</f>
        <v>39.370840000000001</v>
      </c>
      <c r="BP61" s="364">
        <v>78158648</v>
      </c>
      <c r="BX61" s="405">
        <f t="shared" si="27"/>
        <v>83.270529999999994</v>
      </c>
      <c r="CD61" s="399"/>
    </row>
    <row r="62" spans="4:82" ht="18.75">
      <c r="D62" s="379"/>
      <c r="E62" s="471" t="s">
        <v>200</v>
      </c>
      <c r="F62" s="395">
        <v>782.58648000000005</v>
      </c>
      <c r="G62" s="395">
        <v>650.804725938807</v>
      </c>
      <c r="H62" s="396">
        <v>832.70529999999997</v>
      </c>
      <c r="I62" s="395">
        <v>687.96551593880702</v>
      </c>
      <c r="J62" s="397">
        <f t="shared" si="18"/>
        <v>0</v>
      </c>
      <c r="K62" s="397"/>
      <c r="L62" s="398" t="e">
        <f>F63-#REF!</f>
        <v>#REF!</v>
      </c>
      <c r="M62" s="398" t="e">
        <f>G63-#REF!</f>
        <v>#REF!</v>
      </c>
      <c r="N62" s="398" t="e">
        <f>H63-#REF!</f>
        <v>#REF!</v>
      </c>
      <c r="O62" s="398" t="e">
        <f>I62-#REF!</f>
        <v>#REF!</v>
      </c>
      <c r="Q62" s="400"/>
      <c r="R62" s="400"/>
      <c r="S62" s="400"/>
      <c r="T62" s="400"/>
      <c r="U62" s="401"/>
      <c r="V62" s="401">
        <f t="shared" si="19"/>
        <v>0</v>
      </c>
      <c r="W62" s="401">
        <f t="shared" si="20"/>
        <v>0</v>
      </c>
      <c r="X62" s="401">
        <f t="shared" si="21"/>
        <v>0</v>
      </c>
      <c r="Y62" s="401">
        <f t="shared" si="29"/>
        <v>687.96551593880702</v>
      </c>
      <c r="Z62" s="364"/>
      <c r="AA62" s="402">
        <f t="shared" si="22"/>
        <v>0</v>
      </c>
      <c r="AB62" s="402">
        <f t="shared" si="30"/>
        <v>68.796551593880707</v>
      </c>
      <c r="AC62" s="364"/>
      <c r="AD62" s="364"/>
      <c r="AE62" s="364"/>
      <c r="AL62" s="360"/>
      <c r="AM62" s="360"/>
      <c r="AN62" s="360"/>
      <c r="AO62" s="360">
        <f t="shared" si="23"/>
        <v>0</v>
      </c>
      <c r="AP62" s="403">
        <f t="shared" si="24"/>
        <v>0</v>
      </c>
      <c r="AQ62" s="403">
        <f t="shared" si="31"/>
        <v>68.796551593880707</v>
      </c>
      <c r="AR62" s="360"/>
      <c r="AS62" s="360">
        <f t="shared" si="25"/>
        <v>0</v>
      </c>
      <c r="AV62" s="404"/>
      <c r="AW62" s="404"/>
      <c r="AX62" s="404"/>
      <c r="AY62" s="404"/>
      <c r="AZ62" s="404"/>
      <c r="BP62" s="364">
        <v>0</v>
      </c>
      <c r="BX62" s="405">
        <f t="shared" si="27"/>
        <v>0</v>
      </c>
      <c r="CD62" s="399"/>
    </row>
    <row r="63" spans="4:82" ht="18.75">
      <c r="D63" s="379"/>
      <c r="E63" s="409" t="s">
        <v>212</v>
      </c>
      <c r="F63" s="395"/>
      <c r="G63" s="395"/>
      <c r="H63" s="396"/>
      <c r="I63" s="395"/>
      <c r="J63" s="397">
        <f t="shared" si="18"/>
        <v>0</v>
      </c>
      <c r="K63" s="427"/>
      <c r="L63" s="398" t="e">
        <f>F64-#REF!</f>
        <v>#REF!</v>
      </c>
      <c r="M63" s="398" t="e">
        <f>G64-#REF!</f>
        <v>#REF!</v>
      </c>
      <c r="N63" s="398" t="e">
        <f>H64-#REF!</f>
        <v>#REF!</v>
      </c>
      <c r="O63" s="398" t="e">
        <f>I63-#REF!</f>
        <v>#REF!</v>
      </c>
      <c r="Q63" s="473">
        <v>0</v>
      </c>
      <c r="R63" s="473">
        <v>0</v>
      </c>
      <c r="S63" s="473">
        <v>0</v>
      </c>
      <c r="T63" s="473">
        <v>0</v>
      </c>
      <c r="U63" s="474"/>
      <c r="V63" s="401">
        <f t="shared" si="19"/>
        <v>0</v>
      </c>
      <c r="W63" s="401">
        <f t="shared" si="20"/>
        <v>0</v>
      </c>
      <c r="X63" s="401">
        <f t="shared" si="21"/>
        <v>0</v>
      </c>
      <c r="Y63" s="401">
        <f t="shared" si="29"/>
        <v>0</v>
      </c>
      <c r="Z63" s="364"/>
      <c r="AA63" s="402">
        <f t="shared" si="22"/>
        <v>0</v>
      </c>
      <c r="AB63" s="402">
        <f t="shared" si="30"/>
        <v>0</v>
      </c>
      <c r="AC63" s="364"/>
      <c r="AD63" s="364"/>
      <c r="AE63" s="364"/>
      <c r="AL63" s="360">
        <v>0</v>
      </c>
      <c r="AM63" s="360"/>
      <c r="AN63" s="360"/>
      <c r="AO63" s="360">
        <f t="shared" si="23"/>
        <v>0</v>
      </c>
      <c r="AP63" s="403">
        <f t="shared" si="24"/>
        <v>0</v>
      </c>
      <c r="AQ63" s="403">
        <f t="shared" si="31"/>
        <v>0</v>
      </c>
      <c r="AR63" s="360">
        <v>0</v>
      </c>
      <c r="AS63" s="360">
        <f t="shared" si="25"/>
        <v>0</v>
      </c>
      <c r="AV63" s="404"/>
      <c r="AW63" s="404">
        <f t="shared" ref="AW63:AY66" si="32">ROUND(F64,0)</f>
        <v>0</v>
      </c>
      <c r="AX63" s="404">
        <f t="shared" si="32"/>
        <v>0</v>
      </c>
      <c r="AY63" s="404">
        <f t="shared" si="32"/>
        <v>0</v>
      </c>
      <c r="AZ63" s="404">
        <f>ROUND(I63,0)</f>
        <v>0</v>
      </c>
      <c r="BP63" s="364">
        <v>0</v>
      </c>
      <c r="BX63" s="405">
        <f t="shared" si="27"/>
        <v>0</v>
      </c>
      <c r="CD63" s="399"/>
    </row>
    <row r="64" spans="4:82" ht="37.5">
      <c r="D64" s="379"/>
      <c r="E64" s="472" t="s">
        <v>213</v>
      </c>
      <c r="F64" s="395">
        <v>0</v>
      </c>
      <c r="G64" s="395">
        <v>0</v>
      </c>
      <c r="H64" s="396">
        <v>0</v>
      </c>
      <c r="I64" s="395">
        <v>0</v>
      </c>
      <c r="J64" s="397">
        <f t="shared" si="18"/>
        <v>547772790.56567514</v>
      </c>
      <c r="K64" s="427"/>
      <c r="L64" s="398" t="e">
        <f>F65-#REF!</f>
        <v>#REF!</v>
      </c>
      <c r="M64" s="398" t="e">
        <f>G65-#REF!</f>
        <v>#REF!</v>
      </c>
      <c r="N64" s="398" t="e">
        <f>H65-#REF!</f>
        <v>#REF!</v>
      </c>
      <c r="O64" s="398" t="e">
        <f>I64-#REF!</f>
        <v>#REF!</v>
      </c>
      <c r="Q64" s="400">
        <v>4243.3650729998999</v>
      </c>
      <c r="R64" s="400">
        <v>5375.4083574872402</v>
      </c>
      <c r="S64" s="400">
        <v>8328.3526829998991</v>
      </c>
      <c r="T64" s="400">
        <v>9946.05528780024</v>
      </c>
      <c r="U64" s="401"/>
      <c r="V64" s="401">
        <f t="shared" si="19"/>
        <v>1234.3628326568514</v>
      </c>
      <c r="W64" s="401">
        <f t="shared" si="20"/>
        <v>-904.60079667603623</v>
      </c>
      <c r="X64" s="401">
        <f t="shared" si="21"/>
        <v>736.2163126568521</v>
      </c>
      <c r="Y64" s="401">
        <f t="shared" si="29"/>
        <v>-9946.05528780024</v>
      </c>
      <c r="Z64" s="364"/>
      <c r="AA64" s="402">
        <f t="shared" si="22"/>
        <v>906.45689956567514</v>
      </c>
      <c r="AB64" s="402">
        <f t="shared" si="30"/>
        <v>0</v>
      </c>
      <c r="AC64" s="364"/>
      <c r="AD64" s="364"/>
      <c r="AE64" s="364"/>
      <c r="AL64" s="360">
        <v>3708.0098281690498</v>
      </c>
      <c r="AM64" s="360"/>
      <c r="AN64" s="360"/>
      <c r="AO64" s="360">
        <f t="shared" si="23"/>
        <v>1769.7180774877015</v>
      </c>
      <c r="AP64" s="403">
        <f t="shared" si="24"/>
        <v>906.45689956567514</v>
      </c>
      <c r="AQ64" s="403">
        <f t="shared" si="31"/>
        <v>0</v>
      </c>
      <c r="AR64" s="360">
        <v>6746.4576781690503</v>
      </c>
      <c r="AS64" s="360">
        <f t="shared" si="25"/>
        <v>2318.1113174877009</v>
      </c>
      <c r="AV64" s="404"/>
      <c r="AW64" s="404">
        <f t="shared" si="32"/>
        <v>5478</v>
      </c>
      <c r="AX64" s="404">
        <f t="shared" si="32"/>
        <v>4471</v>
      </c>
      <c r="AY64" s="404">
        <f t="shared" si="32"/>
        <v>9065</v>
      </c>
      <c r="AZ64" s="404">
        <f>ROUND(I64,0)</f>
        <v>0</v>
      </c>
      <c r="BP64" s="364">
        <v>547772790.56567514</v>
      </c>
      <c r="BX64" s="405">
        <f t="shared" si="27"/>
        <v>906.45689956567514</v>
      </c>
      <c r="CD64" s="399"/>
    </row>
    <row r="65" spans="4:82" ht="56.25">
      <c r="D65" s="379"/>
      <c r="E65" s="472" t="s">
        <v>214</v>
      </c>
      <c r="F65" s="395">
        <v>5477.7279056567513</v>
      </c>
      <c r="G65" s="395">
        <v>4470.807560811204</v>
      </c>
      <c r="H65" s="396">
        <v>9064.5689956567512</v>
      </c>
      <c r="I65" s="395">
        <v>6316.4027808112041</v>
      </c>
      <c r="J65" s="397">
        <f t="shared" si="18"/>
        <v>323223258.67000002</v>
      </c>
      <c r="K65" s="397"/>
      <c r="L65" s="398" t="e">
        <f>F66-#REF!</f>
        <v>#REF!</v>
      </c>
      <c r="M65" s="398" t="e">
        <f>G66-#REF!</f>
        <v>#REF!</v>
      </c>
      <c r="N65" s="398" t="e">
        <f>H66-#REF!</f>
        <v>#REF!</v>
      </c>
      <c r="O65" s="398" t="e">
        <f>I65-#REF!</f>
        <v>#REF!</v>
      </c>
      <c r="Q65" s="400">
        <v>4549.6754614000001</v>
      </c>
      <c r="R65" s="400">
        <v>5525.6914765399997</v>
      </c>
      <c r="S65" s="400">
        <v>5014.1198670631802</v>
      </c>
      <c r="T65" s="400">
        <v>5969.0651789571202</v>
      </c>
      <c r="U65" s="401"/>
      <c r="V65" s="401">
        <f t="shared" si="19"/>
        <v>-1317.4428747000002</v>
      </c>
      <c r="W65" s="401">
        <f t="shared" si="20"/>
        <v>-3532.64414304</v>
      </c>
      <c r="X65" s="401">
        <f t="shared" si="21"/>
        <v>-1744.8465103631802</v>
      </c>
      <c r="Y65" s="401">
        <f t="shared" si="29"/>
        <v>347.33760185408391</v>
      </c>
      <c r="Z65" s="364"/>
      <c r="AA65" s="402">
        <f t="shared" si="22"/>
        <v>326.92733566999999</v>
      </c>
      <c r="AB65" s="402">
        <f t="shared" si="30"/>
        <v>631.64027808112041</v>
      </c>
      <c r="AC65" s="364"/>
      <c r="AD65" s="364"/>
      <c r="AE65" s="364"/>
      <c r="AL65" s="360">
        <v>1359.19125276</v>
      </c>
      <c r="AM65" s="360"/>
      <c r="AN65" s="360"/>
      <c r="AO65" s="360">
        <f t="shared" si="23"/>
        <v>1873.04133394</v>
      </c>
      <c r="AP65" s="411">
        <f t="shared" si="24"/>
        <v>326.92733566999999</v>
      </c>
      <c r="AQ65" s="411">
        <f t="shared" si="31"/>
        <v>631.64027808112041</v>
      </c>
      <c r="AR65" s="360">
        <v>1807.4861627600001</v>
      </c>
      <c r="AS65" s="360">
        <f t="shared" si="25"/>
        <v>1461.78719394</v>
      </c>
      <c r="AV65" s="404"/>
      <c r="AW65" s="404">
        <f t="shared" si="32"/>
        <v>3232</v>
      </c>
      <c r="AX65" s="404">
        <f t="shared" si="32"/>
        <v>1993</v>
      </c>
      <c r="AY65" s="404">
        <f t="shared" si="32"/>
        <v>3269</v>
      </c>
      <c r="AZ65" s="404">
        <f>ROUND(I65,0)</f>
        <v>6316</v>
      </c>
      <c r="BP65" s="364">
        <v>323223258.67000002</v>
      </c>
      <c r="BX65" s="405">
        <f t="shared" si="27"/>
        <v>326.92733566999999</v>
      </c>
      <c r="CD65" s="399"/>
    </row>
    <row r="66" spans="4:82" ht="18.75">
      <c r="D66" s="379"/>
      <c r="E66" s="409" t="s">
        <v>215</v>
      </c>
      <c r="F66" s="395">
        <v>3232.2325867</v>
      </c>
      <c r="G66" s="395">
        <v>1993.0473334999999</v>
      </c>
      <c r="H66" s="396">
        <v>3269.2733567</v>
      </c>
      <c r="I66" s="395">
        <v>2017.3534935</v>
      </c>
      <c r="J66" s="397">
        <f t="shared" si="18"/>
        <v>229411628.3599999</v>
      </c>
      <c r="K66" s="465"/>
      <c r="L66" s="398" t="e">
        <f>F67-#REF!</f>
        <v>#REF!</v>
      </c>
      <c r="M66" s="398" t="e">
        <f>G67-#REF!</f>
        <v>#REF!</v>
      </c>
      <c r="N66" s="398" t="e">
        <f>H67-#REF!</f>
        <v>#REF!</v>
      </c>
      <c r="O66" s="398" t="e">
        <f>I66-#REF!</f>
        <v>#REF!</v>
      </c>
      <c r="Q66" s="466">
        <v>407.57988</v>
      </c>
      <c r="R66" s="466">
        <v>427.00736211495399</v>
      </c>
      <c r="S66" s="466">
        <v>438.98460999999998</v>
      </c>
      <c r="T66" s="466">
        <v>475.70738999999998</v>
      </c>
      <c r="U66" s="467"/>
      <c r="V66" s="401">
        <f t="shared" si="19"/>
        <v>1886.5364035999989</v>
      </c>
      <c r="W66" s="401">
        <f t="shared" si="20"/>
        <v>1989.7096263850462</v>
      </c>
      <c r="X66" s="401">
        <f t="shared" si="21"/>
        <v>2481.3594895999991</v>
      </c>
      <c r="Y66" s="401">
        <f t="shared" si="29"/>
        <v>1541.6461035</v>
      </c>
      <c r="Z66" s="364"/>
      <c r="AA66" s="402">
        <f t="shared" ref="AA66:AA68" si="33">H67/10</f>
        <v>292.03440995999989</v>
      </c>
      <c r="AB66" s="402">
        <f t="shared" si="30"/>
        <v>201.73534935000001</v>
      </c>
      <c r="AC66" s="364"/>
      <c r="AD66" s="364"/>
      <c r="AE66" s="364"/>
      <c r="AL66" s="360">
        <v>439.29881999999998</v>
      </c>
      <c r="AM66" s="360"/>
      <c r="AN66" s="360"/>
      <c r="AO66" s="360">
        <f t="shared" si="23"/>
        <v>1854.817463599999</v>
      </c>
      <c r="AP66" s="403">
        <f t="shared" si="24"/>
        <v>292.03440995999989</v>
      </c>
      <c r="AQ66" s="403">
        <f t="shared" si="31"/>
        <v>201.73534935000001</v>
      </c>
      <c r="AR66" s="360">
        <v>465.98289</v>
      </c>
      <c r="AS66" s="360">
        <f t="shared" si="25"/>
        <v>2454.3612095999988</v>
      </c>
      <c r="AV66" s="404"/>
      <c r="AW66" s="404">
        <f t="shared" si="32"/>
        <v>2294</v>
      </c>
      <c r="AX66" s="404">
        <f t="shared" si="32"/>
        <v>2417</v>
      </c>
      <c r="AY66" s="404">
        <f t="shared" si="32"/>
        <v>2920</v>
      </c>
      <c r="AZ66" s="404">
        <f>ROUND(I66,0)</f>
        <v>2017</v>
      </c>
      <c r="BP66" s="364">
        <v>42612231</v>
      </c>
      <c r="BX66" s="405">
        <f t="shared" si="27"/>
        <v>292.03440995999989</v>
      </c>
      <c r="CD66" s="399"/>
    </row>
    <row r="67" spans="4:82" ht="18.75">
      <c r="D67" s="379"/>
      <c r="E67" s="264" t="s">
        <v>216</v>
      </c>
      <c r="F67" s="395">
        <v>2294.116283599999</v>
      </c>
      <c r="G67" s="395">
        <v>2416.7169885000003</v>
      </c>
      <c r="H67" s="396">
        <v>2920.344099599999</v>
      </c>
      <c r="I67" s="395">
        <v>2784.5782273</v>
      </c>
      <c r="J67" s="397"/>
      <c r="K67" s="465"/>
      <c r="L67" s="398"/>
      <c r="M67" s="398"/>
      <c r="N67" s="398"/>
      <c r="O67" s="398"/>
      <c r="Q67" s="466"/>
      <c r="R67" s="466"/>
      <c r="S67" s="466"/>
      <c r="T67" s="466"/>
      <c r="U67" s="467"/>
      <c r="V67" s="401"/>
      <c r="W67" s="401"/>
      <c r="X67" s="401"/>
      <c r="Y67" s="401"/>
      <c r="Z67" s="364"/>
      <c r="AA67" s="402"/>
      <c r="AB67" s="402"/>
      <c r="AC67" s="364"/>
      <c r="AD67" s="364"/>
      <c r="AE67" s="364"/>
      <c r="AL67" s="360"/>
      <c r="AM67" s="360"/>
      <c r="AN67" s="360"/>
      <c r="AO67" s="360"/>
      <c r="AP67" s="403"/>
      <c r="AQ67" s="403"/>
      <c r="AR67" s="360"/>
      <c r="AS67" s="360"/>
      <c r="AV67" s="404"/>
      <c r="AW67" s="404"/>
      <c r="AX67" s="404"/>
      <c r="AY67" s="404"/>
      <c r="AZ67" s="404"/>
      <c r="BP67" s="364"/>
      <c r="BX67" s="405"/>
      <c r="CD67" s="399"/>
    </row>
    <row r="68" spans="4:82" ht="18.75">
      <c r="D68" s="379"/>
      <c r="E68" s="264" t="s">
        <v>203</v>
      </c>
      <c r="F68" s="395">
        <v>775.35</v>
      </c>
      <c r="G68" s="396">
        <v>398.84690999999998</v>
      </c>
      <c r="H68" s="396">
        <v>527.14572999999996</v>
      </c>
      <c r="I68" s="395">
        <v>480.45186999999999</v>
      </c>
      <c r="J68" s="397">
        <f t="shared" ref="J68:J73" si="34">F69*10^5</f>
        <v>0</v>
      </c>
      <c r="K68" s="465"/>
      <c r="L68" s="398" t="e">
        <f>F69-#REF!</f>
        <v>#REF!</v>
      </c>
      <c r="M68" s="398" t="e">
        <f>G69-#REF!</f>
        <v>#REF!</v>
      </c>
      <c r="N68" s="398" t="e">
        <f>H69-#REF!</f>
        <v>#REF!</v>
      </c>
      <c r="O68" s="398" t="e">
        <f>I67-#REF!</f>
        <v>#REF!</v>
      </c>
      <c r="P68" s="475"/>
      <c r="Q68" s="466">
        <v>1390.48691284147</v>
      </c>
      <c r="R68" s="466">
        <v>2027.8683758043701</v>
      </c>
      <c r="S68" s="466">
        <v>2830.9441370080399</v>
      </c>
      <c r="T68" s="466">
        <v>3631.5303003033</v>
      </c>
      <c r="U68" s="467"/>
      <c r="V68" s="401">
        <f t="shared" ref="V68:X73" si="35">F69-Q68</f>
        <v>-1390.48691284147</v>
      </c>
      <c r="W68" s="401">
        <f t="shared" si="35"/>
        <v>-2027.8683758043701</v>
      </c>
      <c r="X68" s="401">
        <f t="shared" si="35"/>
        <v>-2830.9441370080399</v>
      </c>
      <c r="Y68" s="401">
        <f>I67-T68</f>
        <v>-846.95207300330003</v>
      </c>
      <c r="Z68" s="364"/>
      <c r="AA68" s="402">
        <f t="shared" si="33"/>
        <v>0</v>
      </c>
      <c r="AB68" s="402">
        <f>I67/10</f>
        <v>278.45782272999998</v>
      </c>
      <c r="AC68" s="364"/>
      <c r="AD68" s="364"/>
      <c r="AE68" s="364"/>
      <c r="AL68" s="360">
        <v>932.49653279999904</v>
      </c>
      <c r="AM68" s="360"/>
      <c r="AN68" s="360"/>
      <c r="AO68" s="360">
        <f t="shared" ref="AO68:AO73" si="36">F69-AL68</f>
        <v>-932.49653279999904</v>
      </c>
      <c r="AP68" s="403">
        <f t="shared" ref="AP68:AP73" si="37">H69/10</f>
        <v>0</v>
      </c>
      <c r="AQ68" s="403">
        <f>I67/10</f>
        <v>278.45782272999998</v>
      </c>
      <c r="AR68" s="360">
        <v>1452.4164686626</v>
      </c>
      <c r="AS68" s="360">
        <f t="shared" ref="AS68:AS73" si="38">H69-AR68</f>
        <v>-1452.4164686626</v>
      </c>
      <c r="AV68" s="404"/>
      <c r="AW68" s="404">
        <f t="shared" ref="AW68:AY69" si="39">ROUND(F69,0)</f>
        <v>0</v>
      </c>
      <c r="AX68" s="404">
        <f t="shared" si="39"/>
        <v>0</v>
      </c>
      <c r="AY68" s="404">
        <f t="shared" si="39"/>
        <v>0</v>
      </c>
      <c r="AZ68" s="404">
        <f>ROUND(I67,0)</f>
        <v>2785</v>
      </c>
      <c r="BP68" s="364">
        <v>229411628.3599999</v>
      </c>
      <c r="BX68" s="405">
        <f t="shared" ref="BX68:BX73" si="40">H69/10</f>
        <v>0</v>
      </c>
      <c r="CD68" s="399"/>
    </row>
    <row r="69" spans="4:82" ht="18.75">
      <c r="D69" s="379"/>
      <c r="E69" s="264"/>
      <c r="F69" s="395"/>
      <c r="G69" s="395"/>
      <c r="H69" s="435"/>
      <c r="I69" s="434"/>
      <c r="J69" s="397">
        <f t="shared" si="34"/>
        <v>1539800000</v>
      </c>
      <c r="K69" s="415"/>
      <c r="L69" s="398" t="e">
        <f>F70-#REF!</f>
        <v>#REF!</v>
      </c>
      <c r="M69" s="398" t="e">
        <f>G70-#REF!</f>
        <v>#REF!</v>
      </c>
      <c r="N69" s="398" t="e">
        <f>H70-#REF!</f>
        <v>#REF!</v>
      </c>
      <c r="O69" s="398" t="e">
        <f>I69-#REF!</f>
        <v>#REF!</v>
      </c>
      <c r="Q69" s="416">
        <v>11938.701607241401</v>
      </c>
      <c r="R69" s="416">
        <v>18622.148369646598</v>
      </c>
      <c r="S69" s="416">
        <v>18125.7934980711</v>
      </c>
      <c r="T69" s="416">
        <v>21418.530947060699</v>
      </c>
      <c r="U69" s="417"/>
      <c r="V69" s="401">
        <f t="shared" si="35"/>
        <v>3459.2983927585992</v>
      </c>
      <c r="W69" s="401">
        <f t="shared" si="35"/>
        <v>-6608.1483696465984</v>
      </c>
      <c r="X69" s="401">
        <f t="shared" si="35"/>
        <v>1324.2065019289003</v>
      </c>
      <c r="Y69" s="401">
        <f>I69-T69</f>
        <v>-21418.530947060699</v>
      </c>
      <c r="Z69" s="364"/>
      <c r="AA69" s="402">
        <f>H70/10</f>
        <v>1945</v>
      </c>
      <c r="AB69" s="402">
        <f>I69/10</f>
        <v>0</v>
      </c>
      <c r="AC69" s="364"/>
      <c r="AD69" s="364"/>
      <c r="AE69" s="364"/>
      <c r="AL69" s="360">
        <v>10600.623733729</v>
      </c>
      <c r="AM69" s="360"/>
      <c r="AN69" s="360"/>
      <c r="AO69" s="360">
        <f t="shared" si="36"/>
        <v>4797.3762662709996</v>
      </c>
      <c r="AP69" s="403">
        <f t="shared" si="37"/>
        <v>1945</v>
      </c>
      <c r="AQ69" s="403">
        <f>I69/10</f>
        <v>0</v>
      </c>
      <c r="AR69" s="360">
        <v>14763.028269591599</v>
      </c>
      <c r="AS69" s="360">
        <f t="shared" si="38"/>
        <v>4686.9717304084006</v>
      </c>
      <c r="AV69" s="404">
        <f>H70-H61</f>
        <v>16613.661390000001</v>
      </c>
      <c r="AW69" s="404">
        <f t="shared" si="39"/>
        <v>15398</v>
      </c>
      <c r="AX69" s="404">
        <f t="shared" si="39"/>
        <v>12014</v>
      </c>
      <c r="AY69" s="404">
        <f t="shared" si="39"/>
        <v>19450</v>
      </c>
      <c r="AZ69" s="404">
        <f>ROUND(I69,0)</f>
        <v>0</v>
      </c>
      <c r="BP69" s="364">
        <v>1504812417.595675</v>
      </c>
      <c r="BX69" s="405">
        <f t="shared" si="40"/>
        <v>1945</v>
      </c>
      <c r="CD69" s="399"/>
    </row>
    <row r="70" spans="4:82" ht="18.75">
      <c r="D70" s="379"/>
      <c r="E70" s="451" t="s">
        <v>217</v>
      </c>
      <c r="F70" s="414">
        <f t="array" ref="F70">SUM(ROUND(F61:F69,0))</f>
        <v>15398</v>
      </c>
      <c r="G70" s="414">
        <f>ROUND(SUM(G61:G69),0)</f>
        <v>12014</v>
      </c>
      <c r="H70" s="414">
        <f t="array" ref="H70">SUM(ROUND(H61:H69,0))</f>
        <v>19450</v>
      </c>
      <c r="I70" s="414">
        <f t="array" ref="I70">SUM(ROUND(I61:I69,0))</f>
        <v>14384</v>
      </c>
      <c r="J70" s="397">
        <f t="shared" si="34"/>
        <v>0</v>
      </c>
      <c r="K70" s="415"/>
      <c r="L70" s="398" t="e">
        <f>F71-#REF!</f>
        <v>#REF!</v>
      </c>
      <c r="M70" s="398" t="e">
        <f>G71-#REF!</f>
        <v>#REF!</v>
      </c>
      <c r="N70" s="398" t="e">
        <f>H71-#REF!</f>
        <v>#REF!</v>
      </c>
      <c r="O70" s="398" t="e">
        <f>I70-#REF!</f>
        <v>#REF!</v>
      </c>
      <c r="Q70" s="420"/>
      <c r="R70" s="420"/>
      <c r="S70" s="420"/>
      <c r="T70" s="420"/>
      <c r="U70" s="417"/>
      <c r="V70" s="401">
        <f t="shared" si="35"/>
        <v>0</v>
      </c>
      <c r="W70" s="401">
        <f t="shared" si="35"/>
        <v>0</v>
      </c>
      <c r="X70" s="401">
        <f t="shared" si="35"/>
        <v>0</v>
      </c>
      <c r="Y70" s="401">
        <f>I70-T70</f>
        <v>14384</v>
      </c>
      <c r="Z70" s="364"/>
      <c r="AA70" s="402">
        <f>H71/10</f>
        <v>0</v>
      </c>
      <c r="AB70" s="402">
        <f>I70/10</f>
        <v>1438.4</v>
      </c>
      <c r="AC70" s="364"/>
      <c r="AD70" s="364"/>
      <c r="AE70" s="364"/>
      <c r="AL70" s="360"/>
      <c r="AM70" s="360"/>
      <c r="AN70" s="360"/>
      <c r="AO70" s="360">
        <f t="shared" si="36"/>
        <v>0</v>
      </c>
      <c r="AP70" s="403">
        <f t="shared" si="37"/>
        <v>0</v>
      </c>
      <c r="AQ70" s="403">
        <f>I70/10</f>
        <v>1438.4</v>
      </c>
      <c r="AR70" s="360"/>
      <c r="AS70" s="360">
        <f t="shared" si="38"/>
        <v>0</v>
      </c>
      <c r="AV70" s="404"/>
      <c r="AW70" s="404"/>
      <c r="AX70" s="404"/>
      <c r="AY70" s="404"/>
      <c r="AZ70" s="404"/>
      <c r="BP70" s="364">
        <v>0</v>
      </c>
      <c r="BX70" s="405">
        <f t="shared" si="40"/>
        <v>0</v>
      </c>
      <c r="CD70" s="399"/>
    </row>
    <row r="71" spans="4:82" ht="18.75">
      <c r="D71" s="379"/>
      <c r="E71" s="451"/>
      <c r="F71" s="418"/>
      <c r="G71" s="418"/>
      <c r="H71" s="419"/>
      <c r="I71" s="468"/>
      <c r="J71" s="397">
        <f t="shared" si="34"/>
        <v>2519900000</v>
      </c>
      <c r="K71" s="415"/>
      <c r="L71" s="398" t="e">
        <f>F72-#REF!</f>
        <v>#REF!</v>
      </c>
      <c r="M71" s="398" t="e">
        <f>G72-#REF!</f>
        <v>#REF!</v>
      </c>
      <c r="N71" s="398" t="e">
        <f>H72-#REF!</f>
        <v>#REF!</v>
      </c>
      <c r="O71" s="398" t="e">
        <f>I72-#REF!</f>
        <v>#REF!</v>
      </c>
      <c r="Q71" s="416">
        <v>21520.401864739899</v>
      </c>
      <c r="R71" s="416">
        <v>26591.820724743098</v>
      </c>
      <c r="S71" s="416">
        <v>28947.942528937601</v>
      </c>
      <c r="T71" s="416">
        <v>30428.791317916301</v>
      </c>
      <c r="U71" s="417"/>
      <c r="V71" s="401">
        <f t="shared" si="35"/>
        <v>3678.5981352601011</v>
      </c>
      <c r="W71" s="401">
        <f t="shared" si="35"/>
        <v>-4047.8207247430983</v>
      </c>
      <c r="X71" s="401">
        <f t="shared" si="35"/>
        <v>2498.0574710623987</v>
      </c>
      <c r="Y71" s="401">
        <f>I72-T71</f>
        <v>-4251.7913179163006</v>
      </c>
      <c r="Z71" s="364"/>
      <c r="AA71" s="402">
        <f>H72/10</f>
        <v>3144.6</v>
      </c>
      <c r="AB71" s="402">
        <f>I72/10</f>
        <v>2617.6999999999998</v>
      </c>
      <c r="AC71" s="364"/>
      <c r="AD71" s="364"/>
      <c r="AE71" s="364"/>
      <c r="AL71" s="360">
        <v>21694.464195969002</v>
      </c>
      <c r="AM71" s="360"/>
      <c r="AN71" s="360"/>
      <c r="AO71" s="360">
        <f t="shared" si="36"/>
        <v>3504.5358040309984</v>
      </c>
      <c r="AP71" s="403">
        <f t="shared" si="37"/>
        <v>3144.6</v>
      </c>
      <c r="AQ71" s="403">
        <f>I72/10</f>
        <v>2617.6999999999998</v>
      </c>
      <c r="AR71" s="360">
        <v>26706.901682624</v>
      </c>
      <c r="AS71" s="360">
        <f t="shared" si="38"/>
        <v>4739.0983173759996</v>
      </c>
      <c r="AV71" s="404"/>
      <c r="AW71" s="404">
        <f>ROUND(F72,0)</f>
        <v>25199</v>
      </c>
      <c r="AX71" s="404">
        <f>ROUND(G72,0)</f>
        <v>22544</v>
      </c>
      <c r="AY71" s="404">
        <f>ROUND(H72,0)</f>
        <v>31446</v>
      </c>
      <c r="AZ71" s="404">
        <f>ROUND(I72,0)</f>
        <v>26177</v>
      </c>
      <c r="BP71" s="364">
        <v>2519935100.3783035</v>
      </c>
      <c r="BX71" s="405">
        <f t="shared" si="40"/>
        <v>3144.6</v>
      </c>
      <c r="CD71" s="399"/>
    </row>
    <row r="72" spans="4:82" ht="18.75">
      <c r="D72" s="385" t="s">
        <v>218</v>
      </c>
      <c r="E72" s="451" t="s">
        <v>219</v>
      </c>
      <c r="F72" s="447">
        <f>F57+F70</f>
        <v>25199</v>
      </c>
      <c r="G72" s="447">
        <f>G57+G70</f>
        <v>22544</v>
      </c>
      <c r="H72" s="448">
        <f>H57+H70</f>
        <v>31446</v>
      </c>
      <c r="I72" s="447">
        <f>I57+I70</f>
        <v>26177</v>
      </c>
      <c r="J72" s="397">
        <f t="shared" si="34"/>
        <v>0</v>
      </c>
      <c r="K72" s="415"/>
      <c r="L72" s="398" t="e">
        <f>F73-#REF!</f>
        <v>#REF!</v>
      </c>
      <c r="M72" s="398" t="e">
        <f>G73-#REF!</f>
        <v>#REF!</v>
      </c>
      <c r="N72" s="398" t="e">
        <f>H73-#REF!</f>
        <v>#REF!</v>
      </c>
      <c r="O72" s="398" t="e">
        <f>I73-#REF!</f>
        <v>#REF!</v>
      </c>
      <c r="Q72" s="478"/>
      <c r="R72" s="478"/>
      <c r="S72" s="478"/>
      <c r="T72" s="478"/>
      <c r="U72" s="417"/>
      <c r="V72" s="401">
        <f t="shared" si="35"/>
        <v>0</v>
      </c>
      <c r="W72" s="401">
        <f t="shared" si="35"/>
        <v>0</v>
      </c>
      <c r="X72" s="401">
        <f t="shared" si="35"/>
        <v>0</v>
      </c>
      <c r="Y72" s="401">
        <f>I73-T72</f>
        <v>0</v>
      </c>
      <c r="Z72" s="364"/>
      <c r="AA72" s="402">
        <f>H73/10</f>
        <v>0</v>
      </c>
      <c r="AB72" s="402">
        <f>I73/10</f>
        <v>0</v>
      </c>
      <c r="AC72" s="364"/>
      <c r="AD72" s="364"/>
      <c r="AE72" s="364"/>
      <c r="AL72" s="360"/>
      <c r="AM72" s="360"/>
      <c r="AN72" s="360"/>
      <c r="AO72" s="360">
        <f t="shared" si="36"/>
        <v>0</v>
      </c>
      <c r="AP72" s="403">
        <f t="shared" si="37"/>
        <v>0</v>
      </c>
      <c r="AQ72" s="403">
        <f>I73/10</f>
        <v>0</v>
      </c>
      <c r="AR72" s="360"/>
      <c r="AS72" s="360">
        <f t="shared" si="38"/>
        <v>0</v>
      </c>
      <c r="AV72" s="404"/>
      <c r="AW72" s="404"/>
      <c r="AX72" s="404"/>
      <c r="AY72" s="404"/>
      <c r="AZ72" s="404"/>
      <c r="BP72" s="364">
        <v>0</v>
      </c>
      <c r="BX72" s="405">
        <f t="shared" si="40"/>
        <v>0</v>
      </c>
    </row>
    <row r="73" spans="4:82" ht="18.75">
      <c r="D73" s="379"/>
      <c r="E73" s="451"/>
      <c r="F73" s="476"/>
      <c r="G73" s="476"/>
      <c r="H73" s="477"/>
      <c r="I73" s="476"/>
      <c r="J73" s="397">
        <f t="shared" si="34"/>
        <v>5353523716.4006014</v>
      </c>
      <c r="K73" s="415"/>
      <c r="L73" s="398" t="e">
        <f>F74-#REF!</f>
        <v>#REF!</v>
      </c>
      <c r="M73" s="398" t="e">
        <f>G74-#REF!</f>
        <v>#REF!</v>
      </c>
      <c r="N73" s="398" t="e">
        <f>H74-#REF!</f>
        <v>#REF!</v>
      </c>
      <c r="O73" s="398" t="e">
        <f>I74-#REF!</f>
        <v>#REF!</v>
      </c>
      <c r="Q73" s="416">
        <v>62188.718196777198</v>
      </c>
      <c r="R73" s="416">
        <v>70601.162113436396</v>
      </c>
      <c r="S73" s="416">
        <v>67070.616321928697</v>
      </c>
      <c r="T73" s="416">
        <v>79201.319356308901</v>
      </c>
      <c r="U73" s="417"/>
      <c r="V73" s="401">
        <f t="shared" si="35"/>
        <v>-8653.4810327711821</v>
      </c>
      <c r="W73" s="401">
        <f t="shared" si="35"/>
        <v>-21237.844019430384</v>
      </c>
      <c r="X73" s="401">
        <f t="shared" si="35"/>
        <v>-3105.6163219286973</v>
      </c>
      <c r="Y73" s="401">
        <f>I74-T73</f>
        <v>-23241.319356308901</v>
      </c>
      <c r="Z73" s="364"/>
      <c r="AA73" s="402">
        <f>H74/10</f>
        <v>6396.5</v>
      </c>
      <c r="AB73" s="402">
        <f>I74/10</f>
        <v>5596</v>
      </c>
      <c r="AC73" s="364"/>
      <c r="AD73" s="364"/>
      <c r="AE73" s="364"/>
      <c r="AL73" s="360">
        <v>48062.726422046202</v>
      </c>
      <c r="AM73" s="360"/>
      <c r="AN73" s="360"/>
      <c r="AO73" s="360">
        <f t="shared" si="36"/>
        <v>5472.5107419598135</v>
      </c>
      <c r="AP73" s="403">
        <f t="shared" si="37"/>
        <v>6396.5</v>
      </c>
      <c r="AQ73" s="403">
        <f>I74/10</f>
        <v>5596</v>
      </c>
      <c r="AR73" s="360">
        <v>47887.683515379802</v>
      </c>
      <c r="AS73" s="360">
        <f t="shared" si="38"/>
        <v>16077.316484620198</v>
      </c>
      <c r="AV73" s="404"/>
      <c r="AW73" s="404">
        <f>ROUND(F74,0)</f>
        <v>53535</v>
      </c>
      <c r="AX73" s="404">
        <f>ROUND(G74,0)</f>
        <v>49363</v>
      </c>
      <c r="AY73" s="404">
        <f>ROUND(H74,0)</f>
        <v>63965</v>
      </c>
      <c r="AZ73" s="404">
        <f>ROUND(I74,0)</f>
        <v>55960</v>
      </c>
      <c r="BP73" s="364">
        <v>5364280534.3783035</v>
      </c>
      <c r="BX73" s="405">
        <f t="shared" si="40"/>
        <v>6396.5</v>
      </c>
    </row>
    <row r="74" spans="4:82" ht="18.75">
      <c r="D74" s="479"/>
      <c r="E74" s="440" t="s">
        <v>220</v>
      </c>
      <c r="F74" s="441">
        <f>F46+F72</f>
        <v>53535.237164006016</v>
      </c>
      <c r="G74" s="441">
        <f>G46+G72</f>
        <v>49363.318094006012</v>
      </c>
      <c r="H74" s="480">
        <f>H46+H72</f>
        <v>63965</v>
      </c>
      <c r="I74" s="441">
        <f>I46+I72</f>
        <v>55960</v>
      </c>
      <c r="J74" s="415"/>
      <c r="K74" s="415"/>
      <c r="L74" s="398"/>
      <c r="M74" s="398"/>
      <c r="N74" s="398"/>
      <c r="O74" s="398"/>
      <c r="Q74" s="417"/>
      <c r="R74" s="417"/>
      <c r="S74" s="417"/>
      <c r="T74" s="417"/>
      <c r="U74" s="417"/>
      <c r="V74" s="401"/>
      <c r="W74" s="401"/>
      <c r="X74" s="401"/>
      <c r="Y74" s="401"/>
      <c r="Z74" s="364"/>
      <c r="AA74" s="402"/>
      <c r="AB74" s="402"/>
      <c r="AC74" s="364"/>
      <c r="AD74" s="364"/>
      <c r="AE74" s="364"/>
      <c r="AP74" s="483"/>
      <c r="AQ74" s="483"/>
      <c r="AW74" s="364"/>
    </row>
    <row r="75" spans="4:82" ht="14.25" hidden="1" customHeight="1">
      <c r="D75" s="481"/>
      <c r="E75" s="451"/>
      <c r="F75" s="482"/>
      <c r="G75" s="482"/>
      <c r="H75" s="482"/>
      <c r="I75" s="482"/>
      <c r="AW75" s="364"/>
    </row>
    <row r="76" spans="4:82" ht="18.75" hidden="1">
      <c r="D76" s="484"/>
      <c r="E76" s="484"/>
      <c r="F76" s="450">
        <f>F74-F38</f>
        <v>0.23716400601551868</v>
      </c>
      <c r="G76" s="450">
        <f>G74-G38</f>
        <v>0.31809400601196103</v>
      </c>
      <c r="H76" s="450">
        <f>H74-H38</f>
        <v>0</v>
      </c>
      <c r="I76" s="450">
        <f>I74-I38</f>
        <v>0</v>
      </c>
      <c r="AW76" s="364"/>
    </row>
    <row r="77" spans="4:82" hidden="1">
      <c r="F77" s="450"/>
      <c r="G77" s="450"/>
      <c r="H77" s="450"/>
      <c r="I77" s="450"/>
    </row>
    <row r="78" spans="4:82" hidden="1">
      <c r="F78" s="450"/>
      <c r="G78" s="450"/>
      <c r="H78" s="450"/>
      <c r="I78" s="450"/>
      <c r="J78" s="364"/>
      <c r="K78" s="364"/>
      <c r="L78" s="364"/>
      <c r="M78" s="364"/>
      <c r="N78" s="364"/>
      <c r="O78" s="364"/>
    </row>
    <row r="79" spans="4:82">
      <c r="F79" s="450"/>
      <c r="G79" s="450"/>
      <c r="H79" s="450"/>
      <c r="I79" s="450"/>
    </row>
    <row r="80" spans="4:82">
      <c r="F80" s="450"/>
      <c r="G80" s="450"/>
      <c r="H80" s="450"/>
      <c r="I80" s="450"/>
    </row>
    <row r="81" spans="6:9">
      <c r="F81" s="450"/>
      <c r="G81" s="450"/>
      <c r="H81" s="450"/>
      <c r="I81" s="450"/>
    </row>
    <row r="82" spans="6:9">
      <c r="F82" s="485"/>
    </row>
    <row r="83" spans="6:9">
      <c r="F83" s="485"/>
    </row>
    <row r="84" spans="6:9">
      <c r="F84" s="485"/>
    </row>
    <row r="85" spans="6:9">
      <c r="F85" s="485"/>
    </row>
  </sheetData>
  <mergeCells count="4">
    <mergeCell ref="D6:D8"/>
    <mergeCell ref="E6:E8"/>
    <mergeCell ref="F6:G6"/>
    <mergeCell ref="H6:I6"/>
  </mergeCells>
  <printOptions horizontalCentered="1" verticalCentered="1"/>
  <pageMargins left="0.19685039370078741" right="0.15748031496062992" top="0.35433070866141736" bottom="0.19685039370078741" header="0.31496062992125984" footer="0.15748031496062992"/>
  <pageSetup paperSize="9" scale="54" orientation="portrait" r:id="rId1"/>
  <rowBreaks count="1" manualBreakCount="1">
    <brk id="38" min="2" max="80" man="1"/>
  </rowBreaks>
  <colBreaks count="1" manualBreakCount="1">
    <brk id="10" min="2" max="74" man="1"/>
  </colBreaks>
  <ignoredErrors>
    <ignoredError sqref="G24 G57 G70" 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B050"/>
    <pageSetUpPr fitToPage="1"/>
  </sheetPr>
  <dimension ref="A1:BX100"/>
  <sheetViews>
    <sheetView showGridLines="0" topLeftCell="C2" zoomScale="97" zoomScaleNormal="97" zoomScaleSheetLayoutView="80" workbookViewId="0">
      <selection activeCell="F2" sqref="F2"/>
    </sheetView>
  </sheetViews>
  <sheetFormatPr defaultColWidth="9.140625" defaultRowHeight="18.75"/>
  <cols>
    <col min="1" max="1" width="7.28515625" style="487" hidden="1" customWidth="1"/>
    <col min="2" max="2" width="8.7109375" style="487" hidden="1" customWidth="1"/>
    <col min="3" max="3" width="5.28515625" style="487" customWidth="1"/>
    <col min="4" max="4" width="85.7109375" style="486" customWidth="1"/>
    <col min="5" max="5" width="13.85546875" style="487" customWidth="1"/>
    <col min="6" max="6" width="14" style="487" bestFit="1" customWidth="1"/>
    <col min="7" max="7" width="14.42578125" style="488" customWidth="1"/>
    <col min="8" max="8" width="13.5703125" style="487" bestFit="1" customWidth="1"/>
    <col min="9" max="9" width="18.5703125" style="487" hidden="1" customWidth="1"/>
    <col min="10" max="10" width="12.140625" style="487" hidden="1" customWidth="1"/>
    <col min="11" max="11" width="11.28515625" style="487" hidden="1" customWidth="1"/>
    <col min="12" max="12" width="19.7109375" style="487" hidden="1" customWidth="1"/>
    <col min="13" max="13" width="11.28515625" style="487" hidden="1" customWidth="1"/>
    <col min="14" max="17" width="9.42578125" style="487" hidden="1" customWidth="1"/>
    <col min="18" max="18" width="5" style="487" hidden="1" customWidth="1"/>
    <col min="19" max="19" width="2.7109375" style="487" hidden="1" customWidth="1"/>
    <col min="20" max="20" width="10.28515625" style="487" hidden="1" customWidth="1"/>
    <col min="21" max="21" width="9.42578125" style="487" hidden="1" customWidth="1"/>
    <col min="22" max="22" width="10.28515625" style="487" hidden="1" customWidth="1"/>
    <col min="23" max="23" width="9.42578125" style="487" hidden="1" customWidth="1"/>
    <col min="24" max="24" width="12.85546875" style="487" hidden="1" customWidth="1"/>
    <col min="25" max="25" width="0" style="487" hidden="1" customWidth="1"/>
    <col min="26" max="26" width="14.85546875" style="487" bestFit="1" customWidth="1"/>
    <col min="27" max="27" width="9.42578125" style="487" bestFit="1" customWidth="1"/>
    <col min="28" max="75" width="9.140625" style="487"/>
    <col min="76" max="76" width="9.140625" style="508"/>
    <col min="77" max="16384" width="9.140625" style="487"/>
  </cols>
  <sheetData>
    <row r="1" spans="4:27" hidden="1">
      <c r="F1" s="488"/>
    </row>
    <row r="2" spans="4:27" ht="21">
      <c r="D2" s="489" t="s">
        <v>0</v>
      </c>
    </row>
    <row r="3" spans="4:27">
      <c r="D3" s="490" t="s">
        <v>221</v>
      </c>
      <c r="E3" s="491"/>
      <c r="G3" s="492"/>
      <c r="H3" s="493" t="s">
        <v>5</v>
      </c>
      <c r="I3" s="369"/>
      <c r="J3" s="369"/>
      <c r="K3" s="369"/>
    </row>
    <row r="4" spans="4:27">
      <c r="D4" s="594" t="s">
        <v>222</v>
      </c>
      <c r="E4" s="597" t="s">
        <v>8</v>
      </c>
      <c r="F4" s="597"/>
      <c r="G4" s="598" t="s">
        <v>9</v>
      </c>
      <c r="H4" s="599"/>
      <c r="I4" s="494"/>
      <c r="J4" s="494"/>
      <c r="K4" s="494"/>
    </row>
    <row r="5" spans="4:27">
      <c r="D5" s="595"/>
      <c r="E5" s="495">
        <v>46112</v>
      </c>
      <c r="F5" s="495">
        <v>45747</v>
      </c>
      <c r="G5" s="495">
        <f>E5</f>
        <v>46112</v>
      </c>
      <c r="H5" s="495">
        <f>F5</f>
        <v>45747</v>
      </c>
      <c r="I5" s="496"/>
      <c r="J5" s="496"/>
      <c r="K5" s="496"/>
    </row>
    <row r="6" spans="4:27" ht="33.75" customHeight="1">
      <c r="D6" s="596"/>
      <c r="E6" s="497" t="s">
        <v>25</v>
      </c>
      <c r="F6" s="497" t="s">
        <v>25</v>
      </c>
      <c r="G6" s="497" t="s">
        <v>25</v>
      </c>
      <c r="H6" s="497" t="s">
        <v>25</v>
      </c>
      <c r="I6" s="496"/>
      <c r="J6" s="496"/>
      <c r="K6" s="496"/>
    </row>
    <row r="7" spans="4:27">
      <c r="D7" s="498" t="s">
        <v>223</v>
      </c>
      <c r="E7" s="499"/>
      <c r="F7" s="500"/>
      <c r="G7" s="501"/>
      <c r="H7" s="502"/>
    </row>
    <row r="8" spans="4:27" ht="26.25" customHeight="1">
      <c r="D8" s="503" t="s">
        <v>224</v>
      </c>
      <c r="E8" s="504">
        <f>'Reg 33-P&amp;L Q4 FY26'!I44</f>
        <v>2256</v>
      </c>
      <c r="F8" s="504">
        <f>'Reg 33-P&amp;L Q4 FY26'!J44</f>
        <v>1149</v>
      </c>
      <c r="G8" s="505">
        <f>'Reg 33-P&amp;L Q4 FY26'!O42</f>
        <v>3386</v>
      </c>
      <c r="H8" s="505">
        <f>'Reg 33-P&amp;L Q4 FY26'!P42</f>
        <v>1462</v>
      </c>
      <c r="I8" s="415"/>
      <c r="J8" s="415"/>
      <c r="K8" s="415"/>
      <c r="N8" s="506">
        <f>ROUND(E8,0)</f>
        <v>2256</v>
      </c>
      <c r="O8" s="506">
        <f>ROUND(F8,0)</f>
        <v>1149</v>
      </c>
      <c r="P8" s="506">
        <f>ROUND(G8,0)</f>
        <v>3386</v>
      </c>
      <c r="Q8" s="506">
        <f>ROUND(H8,0)</f>
        <v>1462</v>
      </c>
      <c r="V8" s="507"/>
      <c r="W8" s="508">
        <v>8026</v>
      </c>
      <c r="X8" s="509">
        <f>V8-W8</f>
        <v>-8026</v>
      </c>
      <c r="AA8" s="488"/>
    </row>
    <row r="9" spans="4:27">
      <c r="D9" s="510" t="s">
        <v>225</v>
      </c>
      <c r="E9" s="511"/>
      <c r="F9" s="512"/>
      <c r="G9" s="513"/>
      <c r="H9" s="514"/>
      <c r="I9" s="397"/>
      <c r="J9" s="397"/>
      <c r="K9" s="397"/>
      <c r="N9" s="506"/>
      <c r="O9" s="506"/>
      <c r="P9" s="506"/>
      <c r="Q9" s="506"/>
    </row>
    <row r="10" spans="4:27">
      <c r="D10" s="510" t="s">
        <v>226</v>
      </c>
      <c r="E10" s="515">
        <v>3890.4639351000001</v>
      </c>
      <c r="F10" s="515">
        <v>3679.2292346944446</v>
      </c>
      <c r="G10" s="516">
        <v>4107.3634858599999</v>
      </c>
      <c r="H10" s="515">
        <v>3861.1480420866378</v>
      </c>
      <c r="I10" s="465"/>
      <c r="J10" s="465"/>
      <c r="K10" s="465"/>
      <c r="N10" s="506">
        <f t="shared" ref="N10:Q17" si="0">ROUND(E10,0)</f>
        <v>3890</v>
      </c>
      <c r="O10" s="506">
        <f t="shared" si="0"/>
        <v>3679</v>
      </c>
      <c r="P10" s="506">
        <f t="shared" si="0"/>
        <v>4107</v>
      </c>
      <c r="Q10" s="506">
        <f t="shared" si="0"/>
        <v>3861</v>
      </c>
      <c r="T10" s="488"/>
      <c r="Z10" s="517"/>
    </row>
    <row r="11" spans="4:27">
      <c r="D11" s="510" t="s">
        <v>227</v>
      </c>
      <c r="E11" s="515">
        <v>124.49458460000001</v>
      </c>
      <c r="F11" s="515">
        <v>102.40369390000001</v>
      </c>
      <c r="G11" s="516">
        <v>124.49458460000001</v>
      </c>
      <c r="H11" s="515">
        <v>102.40369390000001</v>
      </c>
      <c r="I11" s="465"/>
      <c r="J11" s="465"/>
      <c r="K11" s="465"/>
      <c r="N11" s="506">
        <f t="shared" si="0"/>
        <v>124</v>
      </c>
      <c r="O11" s="506">
        <f t="shared" si="0"/>
        <v>102</v>
      </c>
      <c r="P11" s="506">
        <f t="shared" si="0"/>
        <v>124</v>
      </c>
      <c r="Q11" s="506">
        <f t="shared" si="0"/>
        <v>102</v>
      </c>
      <c r="T11" s="488"/>
      <c r="Z11" s="517"/>
    </row>
    <row r="12" spans="4:27">
      <c r="D12" s="510" t="s">
        <v>228</v>
      </c>
      <c r="E12" s="515">
        <v>0</v>
      </c>
      <c r="F12" s="515">
        <v>0</v>
      </c>
      <c r="G12" s="516">
        <v>-0.50663999999999998</v>
      </c>
      <c r="H12" s="515">
        <v>0</v>
      </c>
      <c r="I12" s="465"/>
      <c r="J12" s="465"/>
      <c r="K12" s="465"/>
      <c r="N12" s="506"/>
      <c r="O12" s="506"/>
      <c r="P12" s="506"/>
      <c r="Q12" s="506"/>
      <c r="T12" s="488"/>
      <c r="Z12" s="517"/>
    </row>
    <row r="13" spans="4:27">
      <c r="D13" s="510" t="s">
        <v>229</v>
      </c>
      <c r="E13" s="515">
        <v>0</v>
      </c>
      <c r="F13" s="515">
        <v>0</v>
      </c>
      <c r="G13" s="516">
        <v>9.7320000000000004E-2</v>
      </c>
      <c r="H13" s="515">
        <v>0</v>
      </c>
      <c r="I13" s="465"/>
      <c r="J13" s="465"/>
      <c r="K13" s="465"/>
      <c r="N13" s="506"/>
      <c r="O13" s="506"/>
      <c r="P13" s="506"/>
      <c r="Q13" s="506"/>
      <c r="T13" s="488"/>
    </row>
    <row r="14" spans="4:27">
      <c r="D14" s="510" t="s">
        <v>230</v>
      </c>
      <c r="E14" s="515">
        <v>188.75606999999999</v>
      </c>
      <c r="F14" s="515">
        <v>13.48122</v>
      </c>
      <c r="G14" s="516">
        <v>197.13700175</v>
      </c>
      <c r="H14" s="515">
        <v>24.309820674200001</v>
      </c>
      <c r="I14" s="465"/>
      <c r="J14" s="465"/>
      <c r="K14" s="465"/>
      <c r="N14" s="506">
        <f t="shared" si="0"/>
        <v>189</v>
      </c>
      <c r="O14" s="506">
        <f t="shared" si="0"/>
        <v>13</v>
      </c>
      <c r="P14" s="506">
        <f t="shared" si="0"/>
        <v>197</v>
      </c>
      <c r="Q14" s="506">
        <f t="shared" si="0"/>
        <v>24</v>
      </c>
      <c r="T14" s="488"/>
      <c r="Z14" s="517"/>
    </row>
    <row r="15" spans="4:27" hidden="1">
      <c r="D15" s="510" t="s">
        <v>231</v>
      </c>
      <c r="E15" s="515">
        <v>0</v>
      </c>
      <c r="F15" s="515">
        <v>0</v>
      </c>
      <c r="G15" s="516">
        <v>0</v>
      </c>
      <c r="H15" s="515">
        <v>0</v>
      </c>
      <c r="I15" s="465"/>
      <c r="J15" s="465"/>
      <c r="K15" s="465"/>
      <c r="N15" s="506">
        <f t="shared" si="0"/>
        <v>0</v>
      </c>
      <c r="O15" s="506">
        <f t="shared" si="0"/>
        <v>0</v>
      </c>
      <c r="P15" s="506">
        <f t="shared" si="0"/>
        <v>0</v>
      </c>
      <c r="Q15" s="506">
        <f t="shared" si="0"/>
        <v>0</v>
      </c>
      <c r="T15" s="488"/>
    </row>
    <row r="16" spans="4:27">
      <c r="D16" s="510" t="s">
        <v>232</v>
      </c>
      <c r="E16" s="515">
        <v>-7.1674635806562614</v>
      </c>
      <c r="F16" s="515">
        <v>1.1283796947399953</v>
      </c>
      <c r="G16" s="516">
        <v>1.0512330243437391</v>
      </c>
      <c r="H16" s="515">
        <v>-2.488614971300005</v>
      </c>
      <c r="I16" s="465"/>
      <c r="J16" s="465"/>
      <c r="K16" s="465"/>
      <c r="N16" s="506">
        <f t="shared" si="0"/>
        <v>-7</v>
      </c>
      <c r="O16" s="506">
        <f t="shared" si="0"/>
        <v>1</v>
      </c>
      <c r="P16" s="506">
        <f t="shared" si="0"/>
        <v>1</v>
      </c>
      <c r="Q16" s="506">
        <f t="shared" si="0"/>
        <v>-2</v>
      </c>
      <c r="T16" s="488"/>
      <c r="Z16" s="517"/>
    </row>
    <row r="17" spans="2:26">
      <c r="D17" s="510" t="s">
        <v>233</v>
      </c>
      <c r="E17" s="515">
        <v>-242.16838999999999</v>
      </c>
      <c r="F17" s="515">
        <v>-41.29813</v>
      </c>
      <c r="G17" s="516">
        <v>-242.81641976</v>
      </c>
      <c r="H17" s="515">
        <v>-40.043515080119995</v>
      </c>
      <c r="I17" s="465"/>
      <c r="J17" s="465"/>
      <c r="K17" s="465"/>
      <c r="N17" s="506">
        <f t="shared" si="0"/>
        <v>-242</v>
      </c>
      <c r="O17" s="506">
        <f t="shared" si="0"/>
        <v>-41</v>
      </c>
      <c r="P17" s="506">
        <f t="shared" si="0"/>
        <v>-243</v>
      </c>
      <c r="Q17" s="506">
        <f t="shared" si="0"/>
        <v>-40</v>
      </c>
      <c r="T17" s="488"/>
      <c r="Z17" s="517"/>
    </row>
    <row r="18" spans="2:26" hidden="1">
      <c r="D18" s="510" t="s">
        <v>306</v>
      </c>
      <c r="E18" s="515"/>
      <c r="F18" s="515"/>
      <c r="G18" s="516"/>
      <c r="H18" s="515"/>
      <c r="I18" s="465"/>
      <c r="J18" s="465"/>
      <c r="K18" s="465"/>
      <c r="N18" s="506"/>
      <c r="O18" s="506"/>
      <c r="P18" s="506"/>
      <c r="Q18" s="506"/>
      <c r="T18" s="488"/>
      <c r="Z18" s="517"/>
    </row>
    <row r="19" spans="2:26">
      <c r="D19" s="510" t="s">
        <v>305</v>
      </c>
      <c r="E19" s="515">
        <f>-33658023/10^5</f>
        <v>-336.58022999999997</v>
      </c>
      <c r="F19" s="515"/>
      <c r="G19" s="516">
        <v>-336.58</v>
      </c>
      <c r="H19" s="515"/>
      <c r="I19" s="465"/>
      <c r="J19" s="465"/>
      <c r="K19" s="465"/>
      <c r="N19" s="506">
        <f>ROUND(E20,0)</f>
        <v>-301</v>
      </c>
      <c r="O19" s="506">
        <f>ROUND(F20,0)</f>
        <v>-170</v>
      </c>
      <c r="P19" s="506">
        <f>ROUND(G20,0)</f>
        <v>-403</v>
      </c>
      <c r="Q19" s="506">
        <f>ROUND(H20,0)</f>
        <v>-267</v>
      </c>
      <c r="T19" s="488"/>
      <c r="Z19" s="517"/>
    </row>
    <row r="20" spans="2:26">
      <c r="B20" s="487" t="s">
        <v>48</v>
      </c>
      <c r="D20" s="510" t="s">
        <v>234</v>
      </c>
      <c r="E20" s="515">
        <v>-301.49272400000001</v>
      </c>
      <c r="F20" s="515">
        <v>-170.1548032</v>
      </c>
      <c r="G20" s="516">
        <v>-402.76749727999999</v>
      </c>
      <c r="H20" s="515">
        <v>-266.64282329258003</v>
      </c>
      <c r="I20" s="465"/>
      <c r="J20" s="465"/>
      <c r="K20" s="465"/>
      <c r="N20" s="506"/>
      <c r="O20" s="506">
        <f>ROUND(F22,0)</f>
        <v>0</v>
      </c>
      <c r="P20" s="506"/>
      <c r="Q20" s="506">
        <f>ROUND(H22,0)</f>
        <v>0</v>
      </c>
      <c r="T20" s="488"/>
      <c r="Z20" s="517"/>
    </row>
    <row r="21" spans="2:26">
      <c r="D21" s="510" t="s">
        <v>308</v>
      </c>
      <c r="E21" s="515">
        <v>5</v>
      </c>
      <c r="F21" s="515"/>
      <c r="G21" s="515">
        <v>5</v>
      </c>
      <c r="H21" s="515"/>
      <c r="I21" s="465"/>
      <c r="J21" s="465"/>
      <c r="K21" s="465"/>
      <c r="N21" s="506"/>
      <c r="O21" s="506"/>
      <c r="P21" s="506"/>
      <c r="Q21" s="506"/>
      <c r="T21" s="488"/>
      <c r="Z21" s="517"/>
    </row>
    <row r="22" spans="2:26" hidden="1">
      <c r="D22" s="510" t="s">
        <v>235</v>
      </c>
      <c r="E22" s="515">
        <v>0</v>
      </c>
      <c r="F22" s="515">
        <v>0</v>
      </c>
      <c r="G22" s="516">
        <f>1.07996*0</f>
        <v>0</v>
      </c>
      <c r="H22" s="515">
        <v>0</v>
      </c>
      <c r="I22" s="465"/>
      <c r="J22" s="465"/>
      <c r="K22" s="465"/>
      <c r="N22" s="506">
        <f t="shared" ref="N22:Q28" si="1">ROUND(E23,0)</f>
        <v>-155</v>
      </c>
      <c r="O22" s="506">
        <f t="shared" si="1"/>
        <v>-84</v>
      </c>
      <c r="P22" s="506">
        <f t="shared" si="1"/>
        <v>-155</v>
      </c>
      <c r="Q22" s="506">
        <f t="shared" si="1"/>
        <v>-84</v>
      </c>
      <c r="T22" s="488"/>
      <c r="X22" s="487">
        <f>640+10.28</f>
        <v>650.28</v>
      </c>
      <c r="Z22" s="517"/>
    </row>
    <row r="23" spans="2:26">
      <c r="D23" s="510" t="s">
        <v>236</v>
      </c>
      <c r="E23" s="515">
        <v>-155.2856701</v>
      </c>
      <c r="F23" s="515">
        <v>-84.166367699999995</v>
      </c>
      <c r="G23" s="516">
        <v>-155.2856701</v>
      </c>
      <c r="H23" s="515">
        <v>-84.166367699999995</v>
      </c>
      <c r="I23" s="465"/>
      <c r="J23" s="465"/>
      <c r="K23" s="465"/>
      <c r="N23" s="506">
        <f t="shared" si="1"/>
        <v>0</v>
      </c>
      <c r="O23" s="506">
        <f t="shared" si="1"/>
        <v>2</v>
      </c>
      <c r="P23" s="506">
        <f t="shared" si="1"/>
        <v>0</v>
      </c>
      <c r="Q23" s="506">
        <f t="shared" si="1"/>
        <v>2</v>
      </c>
      <c r="T23" s="488"/>
    </row>
    <row r="24" spans="2:26">
      <c r="D24" s="510" t="s">
        <v>237</v>
      </c>
      <c r="E24" s="515">
        <v>0</v>
      </c>
      <c r="F24" s="515">
        <v>1.5604100000000001</v>
      </c>
      <c r="G24" s="516">
        <v>0</v>
      </c>
      <c r="H24" s="515">
        <v>1.5604100000000001</v>
      </c>
      <c r="I24" s="465"/>
      <c r="J24" s="465"/>
      <c r="K24" s="465"/>
      <c r="N24" s="506">
        <f t="shared" si="1"/>
        <v>364</v>
      </c>
      <c r="O24" s="506">
        <f t="shared" si="1"/>
        <v>343</v>
      </c>
      <c r="P24" s="506">
        <f t="shared" si="1"/>
        <v>364</v>
      </c>
      <c r="Q24" s="506">
        <f t="shared" si="1"/>
        <v>370</v>
      </c>
      <c r="T24" s="488"/>
      <c r="Z24" s="517"/>
    </row>
    <row r="25" spans="2:26">
      <c r="D25" s="518" t="s">
        <v>238</v>
      </c>
      <c r="E25" s="515">
        <v>364.13204990000003</v>
      </c>
      <c r="F25" s="515">
        <v>342.50662319999998</v>
      </c>
      <c r="G25" s="516">
        <v>364.13204990000003</v>
      </c>
      <c r="H25" s="515">
        <v>370.49869319999999</v>
      </c>
      <c r="I25" s="465">
        <f>G26+G25+G32</f>
        <v>1288.157643195</v>
      </c>
      <c r="J25" s="465"/>
      <c r="K25" s="465"/>
      <c r="N25" s="506">
        <f t="shared" si="1"/>
        <v>186</v>
      </c>
      <c r="O25" s="506">
        <f t="shared" si="1"/>
        <v>228</v>
      </c>
      <c r="P25" s="506">
        <f t="shared" si="1"/>
        <v>195</v>
      </c>
      <c r="Q25" s="506">
        <f t="shared" si="1"/>
        <v>235</v>
      </c>
      <c r="T25" s="488"/>
      <c r="Z25" s="517"/>
    </row>
    <row r="26" spans="2:26">
      <c r="D26" s="510" t="s">
        <v>239</v>
      </c>
      <c r="E26" s="515">
        <v>186.19992930000004</v>
      </c>
      <c r="F26" s="515">
        <v>228.46552129999998</v>
      </c>
      <c r="G26" s="516">
        <v>195.49402029500004</v>
      </c>
      <c r="H26" s="515">
        <v>234.56205091117999</v>
      </c>
      <c r="I26" s="465"/>
      <c r="J26" s="465"/>
      <c r="K26" s="465"/>
      <c r="N26" s="506">
        <f t="shared" si="1"/>
        <v>0</v>
      </c>
      <c r="O26" s="506">
        <f t="shared" si="1"/>
        <v>-25</v>
      </c>
      <c r="P26" s="506">
        <f t="shared" si="1"/>
        <v>0</v>
      </c>
      <c r="Q26" s="506">
        <f t="shared" si="1"/>
        <v>-25</v>
      </c>
      <c r="T26" s="488"/>
    </row>
    <row r="27" spans="2:26">
      <c r="D27" s="510" t="s">
        <v>240</v>
      </c>
      <c r="E27" s="515">
        <v>0</v>
      </c>
      <c r="F27" s="515">
        <v>-25.324570000000001</v>
      </c>
      <c r="G27" s="516">
        <v>0</v>
      </c>
      <c r="H27" s="515">
        <v>-25.324570000000001</v>
      </c>
      <c r="I27" s="465"/>
      <c r="J27" s="465"/>
      <c r="K27" s="465"/>
      <c r="N27" s="506">
        <f t="shared" si="1"/>
        <v>0</v>
      </c>
      <c r="O27" s="506">
        <f t="shared" si="1"/>
        <v>0</v>
      </c>
      <c r="P27" s="506">
        <f t="shared" si="1"/>
        <v>4</v>
      </c>
      <c r="Q27" s="506">
        <f t="shared" si="1"/>
        <v>-1</v>
      </c>
      <c r="T27" s="488"/>
      <c r="Z27" s="517"/>
    </row>
    <row r="28" spans="2:26">
      <c r="D28" s="510" t="s">
        <v>241</v>
      </c>
      <c r="E28" s="515">
        <v>0</v>
      </c>
      <c r="F28" s="515">
        <v>0</v>
      </c>
      <c r="G28" s="516">
        <v>3.6606915799999995</v>
      </c>
      <c r="H28" s="515">
        <v>-0.65653803354000007</v>
      </c>
      <c r="I28" s="465">
        <f>SUM(G14:G29)</f>
        <v>-370.97459059065608</v>
      </c>
      <c r="J28" s="465"/>
      <c r="K28" s="465"/>
      <c r="N28" s="506">
        <f t="shared" si="1"/>
        <v>83</v>
      </c>
      <c r="O28" s="506">
        <f t="shared" si="1"/>
        <v>1979</v>
      </c>
      <c r="P28" s="506">
        <f t="shared" si="1"/>
        <v>0</v>
      </c>
      <c r="Q28" s="506">
        <f t="shared" si="1"/>
        <v>365</v>
      </c>
      <c r="T28" s="488"/>
    </row>
    <row r="29" spans="2:26">
      <c r="D29" s="510" t="s">
        <v>242</v>
      </c>
      <c r="E29" s="515">
        <v>83</v>
      </c>
      <c r="F29" s="515">
        <v>1979.07458</v>
      </c>
      <c r="G29" s="516">
        <v>0</v>
      </c>
      <c r="H29" s="515">
        <v>365.03995719678818</v>
      </c>
      <c r="I29" s="465"/>
      <c r="J29" s="465"/>
      <c r="K29" s="465"/>
      <c r="N29" s="506"/>
      <c r="O29" s="506">
        <f>ROUND(F30,0)</f>
        <v>0</v>
      </c>
      <c r="P29" s="506"/>
      <c r="Q29" s="506">
        <f>ROUND(H30,0)</f>
        <v>0</v>
      </c>
      <c r="T29" s="488"/>
    </row>
    <row r="30" spans="2:26">
      <c r="D30" s="510" t="s">
        <v>304</v>
      </c>
      <c r="E30" s="515">
        <v>-15.530149299999998</v>
      </c>
      <c r="F30" s="515">
        <v>0</v>
      </c>
      <c r="G30" s="516">
        <v>0</v>
      </c>
      <c r="H30" s="515">
        <v>0</v>
      </c>
      <c r="I30" s="465"/>
      <c r="J30" s="465"/>
      <c r="K30" s="465"/>
      <c r="N30" s="506"/>
      <c r="O30" s="506">
        <f>ROUND(F31,0)</f>
        <v>-27</v>
      </c>
      <c r="P30" s="506"/>
      <c r="Q30" s="506">
        <f>ROUND(H31,0)</f>
        <v>0</v>
      </c>
      <c r="T30" s="488"/>
    </row>
    <row r="31" spans="2:26">
      <c r="D31" s="510" t="s">
        <v>243</v>
      </c>
      <c r="E31" s="515">
        <v>0</v>
      </c>
      <c r="F31" s="515">
        <v>-27</v>
      </c>
      <c r="G31" s="516">
        <v>0</v>
      </c>
      <c r="H31" s="515">
        <v>0</v>
      </c>
      <c r="I31" s="465"/>
      <c r="J31" s="465"/>
      <c r="K31" s="465"/>
      <c r="N31" s="506">
        <f>ROUND(E32,0)</f>
        <v>729</v>
      </c>
      <c r="O31" s="506">
        <f>ROUND(F32,0)</f>
        <v>604</v>
      </c>
      <c r="P31" s="506">
        <f>ROUND(G32,0)</f>
        <v>729</v>
      </c>
      <c r="Q31" s="506">
        <f>ROUND(H32,0)</f>
        <v>604</v>
      </c>
      <c r="T31" s="488"/>
      <c r="W31" s="488">
        <f>G32+G26+G25</f>
        <v>1288.157643195</v>
      </c>
      <c r="Z31" s="517"/>
    </row>
    <row r="32" spans="2:26">
      <c r="D32" s="510" t="s">
        <v>65</v>
      </c>
      <c r="E32" s="515">
        <v>728.53157299999998</v>
      </c>
      <c r="F32" s="515">
        <v>604.07636960000002</v>
      </c>
      <c r="G32" s="516">
        <v>728.53157299999998</v>
      </c>
      <c r="H32" s="515">
        <v>604.07636960000013</v>
      </c>
      <c r="I32" s="465"/>
      <c r="J32" s="465"/>
      <c r="K32" s="465"/>
      <c r="N32" s="506">
        <f>ROUND(E33,0)</f>
        <v>-583</v>
      </c>
      <c r="O32" s="506">
        <f>ROUND(F33,0)</f>
        <v>-657</v>
      </c>
      <c r="P32" s="506">
        <f>ROUND(G33,0)</f>
        <v>-640</v>
      </c>
      <c r="Q32" s="506">
        <f>ROUND(H33,0)</f>
        <v>-623</v>
      </c>
      <c r="T32" s="488"/>
      <c r="Z32" s="517"/>
    </row>
    <row r="33" spans="2:27">
      <c r="D33" s="510" t="s">
        <v>244</v>
      </c>
      <c r="E33" s="515">
        <v>-582.98402940000005</v>
      </c>
      <c r="F33" s="515">
        <v>-656.52069510000001</v>
      </c>
      <c r="G33" s="516">
        <v>-640.24064446999989</v>
      </c>
      <c r="H33" s="515">
        <v>-622.6414407243401</v>
      </c>
      <c r="I33" s="465"/>
      <c r="J33" s="465"/>
      <c r="K33" s="465"/>
      <c r="N33" s="506">
        <f>ROUND(E34,0)</f>
        <v>-68</v>
      </c>
      <c r="O33" s="506">
        <f>ROUND(F34,0)</f>
        <v>-1898</v>
      </c>
      <c r="P33" s="506">
        <f>ROUND(G34,0)</f>
        <v>0</v>
      </c>
      <c r="Q33" s="506">
        <f>ROUND(H34,0)</f>
        <v>0</v>
      </c>
      <c r="T33" s="488"/>
    </row>
    <row r="34" spans="2:27" ht="23.25" customHeight="1">
      <c r="D34" s="510" t="s">
        <v>245</v>
      </c>
      <c r="E34" s="515">
        <v>-68.019555199999999</v>
      </c>
      <c r="F34" s="515">
        <v>-1898.2007424999999</v>
      </c>
      <c r="G34" s="516">
        <v>0</v>
      </c>
      <c r="H34" s="515">
        <v>0</v>
      </c>
      <c r="I34" s="520">
        <v>-338478787.98000002</v>
      </c>
      <c r="J34" s="520"/>
      <c r="K34" s="520"/>
      <c r="L34" s="521"/>
      <c r="N34" s="506">
        <f>SUM(N8:N33)</f>
        <v>6465</v>
      </c>
      <c r="O34" s="506">
        <f>SUM(O8:O33)</f>
        <v>5198</v>
      </c>
      <c r="P34" s="506">
        <f>SUM(P8:P33)</f>
        <v>7666</v>
      </c>
      <c r="Q34" s="506">
        <f>SUM(Q8:Q33)</f>
        <v>5983</v>
      </c>
      <c r="T34" s="104"/>
      <c r="V34" s="488"/>
      <c r="W34" s="487">
        <v>7788.7595939143439</v>
      </c>
      <c r="X34" s="488">
        <f>G35-W34</f>
        <v>-455.7595939143439</v>
      </c>
      <c r="Z34" s="517"/>
      <c r="AA34" s="522"/>
    </row>
    <row r="35" spans="2:27" ht="23.25" customHeight="1">
      <c r="D35" s="503" t="s">
        <v>246</v>
      </c>
      <c r="E35" s="519">
        <f>ROUND(SUM(E7:E34),0)</f>
        <v>6117</v>
      </c>
      <c r="F35" s="519">
        <f>ROUND(SUM(F7:F34),0)</f>
        <v>5198</v>
      </c>
      <c r="G35" s="519" cm="1">
        <f t="array" ref="G35">SUM(ROUND(G8:G34,0))</f>
        <v>7333</v>
      </c>
      <c r="H35" s="519">
        <f>ROUND(SUM(H7:H34),0)-1</f>
        <v>5983</v>
      </c>
      <c r="I35" s="397"/>
      <c r="J35" s="397"/>
      <c r="K35" s="397"/>
      <c r="N35" s="506"/>
      <c r="O35" s="506"/>
      <c r="P35" s="506"/>
      <c r="Q35" s="506"/>
    </row>
    <row r="36" spans="2:27" ht="18.75" customHeight="1">
      <c r="D36" s="523" t="s">
        <v>247</v>
      </c>
      <c r="E36" s="524"/>
      <c r="F36" s="515"/>
      <c r="G36" s="525"/>
      <c r="H36" s="516"/>
      <c r="I36" s="527"/>
      <c r="J36" s="527"/>
      <c r="K36" s="527"/>
      <c r="N36" s="506">
        <f t="shared" ref="N36:Q63" si="2">ROUND(E37,0)</f>
        <v>1316</v>
      </c>
      <c r="O36" s="506">
        <f t="shared" si="2"/>
        <v>111</v>
      </c>
      <c r="P36" s="506">
        <f t="shared" si="2"/>
        <v>2960</v>
      </c>
      <c r="Q36" s="506">
        <f t="shared" si="2"/>
        <v>717</v>
      </c>
      <c r="T36" s="488"/>
    </row>
    <row r="37" spans="2:27" ht="18.75" customHeight="1">
      <c r="D37" s="526" t="s">
        <v>248</v>
      </c>
      <c r="E37" s="524">
        <v>1316</v>
      </c>
      <c r="F37" s="515">
        <v>110.88681810000003</v>
      </c>
      <c r="G37" s="525">
        <v>2960.33</v>
      </c>
      <c r="H37" s="515">
        <v>716.86625367312013</v>
      </c>
      <c r="I37" s="465"/>
      <c r="J37" s="465"/>
      <c r="K37" s="465"/>
      <c r="N37" s="506">
        <f t="shared" si="2"/>
        <v>552</v>
      </c>
      <c r="O37" s="506">
        <f t="shared" si="2"/>
        <v>-789</v>
      </c>
      <c r="P37" s="506">
        <f t="shared" si="2"/>
        <v>568</v>
      </c>
      <c r="Q37" s="506">
        <f t="shared" si="2"/>
        <v>-443</v>
      </c>
      <c r="T37" s="488"/>
    </row>
    <row r="38" spans="2:27" ht="18.75" customHeight="1">
      <c r="B38" s="487" t="s">
        <v>63</v>
      </c>
      <c r="D38" s="526" t="s">
        <v>249</v>
      </c>
      <c r="E38" s="524">
        <v>552</v>
      </c>
      <c r="F38" s="515">
        <v>-789.2735063947398</v>
      </c>
      <c r="G38" s="525">
        <v>568.03</v>
      </c>
      <c r="H38" s="515">
        <v>-443.27628036353974</v>
      </c>
      <c r="I38" s="465"/>
      <c r="J38" s="465"/>
      <c r="K38" s="465"/>
      <c r="N38" s="506">
        <f t="shared" si="2"/>
        <v>128</v>
      </c>
      <c r="O38" s="506">
        <f t="shared" si="2"/>
        <v>379</v>
      </c>
      <c r="P38" s="506">
        <f t="shared" si="2"/>
        <v>350</v>
      </c>
      <c r="Q38" s="506">
        <f t="shared" si="2"/>
        <v>201</v>
      </c>
      <c r="T38" s="488"/>
    </row>
    <row r="39" spans="2:27" ht="18.75" customHeight="1">
      <c r="D39" s="526" t="s">
        <v>250</v>
      </c>
      <c r="E39" s="524">
        <v>128</v>
      </c>
      <c r="F39" s="515">
        <v>378.51378860000023</v>
      </c>
      <c r="G39" s="525">
        <v>349.81</v>
      </c>
      <c r="H39" s="515">
        <v>201.23193684583023</v>
      </c>
      <c r="I39" s="465"/>
      <c r="J39" s="465"/>
      <c r="K39" s="465"/>
      <c r="N39" s="506">
        <f t="shared" si="2"/>
        <v>135</v>
      </c>
      <c r="O39" s="506">
        <f t="shared" si="2"/>
        <v>63</v>
      </c>
      <c r="P39" s="506">
        <f t="shared" si="2"/>
        <v>195</v>
      </c>
      <c r="Q39" s="506">
        <f t="shared" si="2"/>
        <v>170</v>
      </c>
      <c r="T39" s="488"/>
    </row>
    <row r="40" spans="2:27" ht="18.75" customHeight="1">
      <c r="D40" s="526" t="s">
        <v>251</v>
      </c>
      <c r="E40" s="524">
        <v>134.94161</v>
      </c>
      <c r="F40" s="515">
        <v>62.684570000000008</v>
      </c>
      <c r="G40" s="525">
        <f>195.332530476907-1.07996+1</f>
        <v>195.25257047690701</v>
      </c>
      <c r="H40" s="515">
        <v>170.16200481858311</v>
      </c>
      <c r="I40" s="527"/>
      <c r="J40" s="527"/>
      <c r="K40" s="527"/>
      <c r="N40" s="506">
        <f t="shared" si="2"/>
        <v>-1877</v>
      </c>
      <c r="O40" s="506">
        <f t="shared" si="2"/>
        <v>-1281</v>
      </c>
      <c r="P40" s="506">
        <f t="shared" si="2"/>
        <v>-4608</v>
      </c>
      <c r="Q40" s="506">
        <f t="shared" si="2"/>
        <v>-3123</v>
      </c>
      <c r="T40" s="488"/>
    </row>
    <row r="41" spans="2:27" ht="18.75" customHeight="1">
      <c r="D41" s="526" t="s">
        <v>252</v>
      </c>
      <c r="E41" s="524">
        <v>-1877.1699129000001</v>
      </c>
      <c r="F41" s="524">
        <v>-1280.7959627999999</v>
      </c>
      <c r="G41" s="525">
        <v>-4607.6901178651597</v>
      </c>
      <c r="H41" s="525">
        <v>-3123.1687951106501</v>
      </c>
      <c r="I41" s="465"/>
      <c r="J41" s="465"/>
      <c r="K41" s="465"/>
      <c r="N41" s="506">
        <f t="shared" si="2"/>
        <v>247</v>
      </c>
      <c r="O41" s="506">
        <f t="shared" si="2"/>
        <v>48</v>
      </c>
      <c r="P41" s="506">
        <f t="shared" si="2"/>
        <v>-213</v>
      </c>
      <c r="Q41" s="506">
        <f t="shared" si="2"/>
        <v>-408</v>
      </c>
      <c r="T41" s="488"/>
    </row>
    <row r="42" spans="2:27" ht="18.75" customHeight="1">
      <c r="D42" s="526" t="s">
        <v>253</v>
      </c>
      <c r="E42" s="524">
        <v>246.99359390000004</v>
      </c>
      <c r="F42" s="515">
        <v>47.930835999999957</v>
      </c>
      <c r="G42" s="525">
        <v>-213.03903633687997</v>
      </c>
      <c r="H42" s="515">
        <v>-408.08692380041003</v>
      </c>
      <c r="I42" s="465"/>
      <c r="J42" s="465"/>
      <c r="K42" s="465"/>
      <c r="N42" s="506">
        <f t="shared" si="2"/>
        <v>-352</v>
      </c>
      <c r="O42" s="506">
        <f t="shared" si="2"/>
        <v>444</v>
      </c>
      <c r="P42" s="506">
        <f t="shared" si="2"/>
        <v>-540</v>
      </c>
      <c r="Q42" s="506">
        <f t="shared" si="2"/>
        <v>395</v>
      </c>
      <c r="T42" s="488"/>
    </row>
    <row r="43" spans="2:27" ht="17.25" customHeight="1">
      <c r="D43" s="526" t="s">
        <v>254</v>
      </c>
      <c r="E43" s="524">
        <v>-352.25782259999937</v>
      </c>
      <c r="F43" s="515">
        <v>444.46841940000178</v>
      </c>
      <c r="G43" s="525">
        <v>-540.23239318563947</v>
      </c>
      <c r="H43" s="515">
        <v>394.70305435988172</v>
      </c>
      <c r="I43" s="527"/>
      <c r="J43" s="527"/>
      <c r="K43" s="527"/>
      <c r="N43" s="506">
        <f t="shared" si="2"/>
        <v>152</v>
      </c>
      <c r="O43" s="506">
        <f t="shared" si="2"/>
        <v>94</v>
      </c>
      <c r="P43" s="506">
        <f t="shared" si="2"/>
        <v>227</v>
      </c>
      <c r="Q43" s="506">
        <f t="shared" si="2"/>
        <v>214</v>
      </c>
      <c r="T43" s="488"/>
    </row>
    <row r="44" spans="2:27" ht="19.5" customHeight="1">
      <c r="D44" s="526" t="s">
        <v>255</v>
      </c>
      <c r="E44" s="524">
        <v>151.80167550000004</v>
      </c>
      <c r="F44" s="515">
        <v>94.264015799999981</v>
      </c>
      <c r="G44" s="525">
        <v>227.2249378016397</v>
      </c>
      <c r="H44" s="515">
        <v>214.36516314200011</v>
      </c>
      <c r="I44" s="520"/>
      <c r="J44" s="520"/>
      <c r="K44" s="520">
        <v>-911</v>
      </c>
      <c r="L44" s="521">
        <f>F45-K44</f>
        <v>5178</v>
      </c>
      <c r="N44" s="506">
        <f>SUM(N34:N43)</f>
        <v>6766</v>
      </c>
      <c r="O44" s="506">
        <f>SUM(O34:O43)</f>
        <v>4267</v>
      </c>
      <c r="P44" s="506">
        <f>SUM(P34:P43)</f>
        <v>6605</v>
      </c>
      <c r="Q44" s="506">
        <f>SUM(Q34:Q43)</f>
        <v>3706</v>
      </c>
      <c r="T44" s="104"/>
      <c r="U44" s="488">
        <v>1846</v>
      </c>
      <c r="V44" s="488">
        <f>G45-U44</f>
        <v>4427</v>
      </c>
    </row>
    <row r="45" spans="2:27">
      <c r="D45" s="523" t="s">
        <v>256</v>
      </c>
      <c r="E45" s="519">
        <f>ROUND(SUM(E35:E44),0)</f>
        <v>6417</v>
      </c>
      <c r="F45" s="519">
        <f>ROUND(SUM(F35:F44),0)</f>
        <v>4267</v>
      </c>
      <c r="G45" s="519">
        <f>ROUND(SUM(G35:G44),0)</f>
        <v>6273</v>
      </c>
      <c r="H45" s="519">
        <f>ROUND(SUM(H35:H44),0)</f>
        <v>3706</v>
      </c>
      <c r="I45" s="527"/>
      <c r="J45" s="527"/>
      <c r="K45" s="527"/>
      <c r="N45" s="506">
        <f t="shared" si="2"/>
        <v>-392</v>
      </c>
      <c r="O45" s="506">
        <f t="shared" si="2"/>
        <v>1382</v>
      </c>
      <c r="P45" s="506">
        <f t="shared" si="2"/>
        <v>-431</v>
      </c>
      <c r="Q45" s="506">
        <f t="shared" si="2"/>
        <v>1301</v>
      </c>
      <c r="T45" s="488"/>
      <c r="Z45" s="488">
        <f>+G45-6273</f>
        <v>0</v>
      </c>
    </row>
    <row r="46" spans="2:27">
      <c r="D46" s="528" t="s">
        <v>257</v>
      </c>
      <c r="E46" s="524">
        <v>-391.62074310000008</v>
      </c>
      <c r="F46" s="515">
        <v>1382.1411916999998</v>
      </c>
      <c r="G46" s="525">
        <v>-430.78681459814021</v>
      </c>
      <c r="H46" s="515">
        <v>1300.6294465546766</v>
      </c>
      <c r="I46" s="520">
        <v>1235</v>
      </c>
      <c r="J46" s="520"/>
      <c r="K46" s="520">
        <v>-946</v>
      </c>
      <c r="L46" s="521">
        <f>F47-K46</f>
        <v>6595</v>
      </c>
      <c r="N46" s="506">
        <f t="shared" si="2"/>
        <v>6025</v>
      </c>
      <c r="O46" s="506">
        <f t="shared" si="2"/>
        <v>5649</v>
      </c>
      <c r="P46" s="506">
        <f t="shared" si="2"/>
        <v>5842</v>
      </c>
      <c r="Q46" s="506">
        <f t="shared" si="2"/>
        <v>5007</v>
      </c>
      <c r="T46" s="104"/>
      <c r="U46" s="488"/>
      <c r="V46" s="487">
        <f>516168646/10^5</f>
        <v>5161.6864599999999</v>
      </c>
      <c r="W46" s="488">
        <f>G47-V46</f>
        <v>680.3135400000001</v>
      </c>
      <c r="X46" s="488"/>
    </row>
    <row r="47" spans="2:27">
      <c r="D47" s="503" t="s">
        <v>258</v>
      </c>
      <c r="E47" s="519">
        <f t="array" ref="E47">SUM(ROUND(E45:E46,0))</f>
        <v>6025</v>
      </c>
      <c r="F47" s="519">
        <f t="array" ref="F47">SUM(ROUND(F45:F46,0))</f>
        <v>5649</v>
      </c>
      <c r="G47" s="519">
        <f t="array" ref="G47">SUM(ROUND(G45:G46,0))</f>
        <v>5842</v>
      </c>
      <c r="H47" s="519">
        <f t="array" ref="H47">SUM(ROUND(H45:H46,0))</f>
        <v>5007</v>
      </c>
      <c r="I47" s="397">
        <f>G47-I46</f>
        <v>4607</v>
      </c>
      <c r="J47" s="397"/>
      <c r="K47" s="397"/>
      <c r="N47" s="506"/>
      <c r="O47" s="506"/>
      <c r="P47" s="506"/>
      <c r="Q47" s="506"/>
    </row>
    <row r="48" spans="2:27" ht="27" customHeight="1">
      <c r="D48" s="523" t="s">
        <v>259</v>
      </c>
      <c r="E48" s="524"/>
      <c r="F48" s="515"/>
      <c r="G48" s="529"/>
      <c r="H48" s="515"/>
      <c r="I48" s="465"/>
      <c r="J48" s="465"/>
      <c r="K48" s="465"/>
      <c r="N48" s="506">
        <f t="shared" si="2"/>
        <v>-4354</v>
      </c>
      <c r="O48" s="506">
        <f t="shared" si="2"/>
        <v>-4292</v>
      </c>
      <c r="P48" s="506">
        <f t="shared" si="2"/>
        <v>-4637</v>
      </c>
      <c r="Q48" s="506">
        <f t="shared" si="2"/>
        <v>-4650</v>
      </c>
    </row>
    <row r="49" spans="4:24" ht="37.5">
      <c r="D49" s="510" t="s">
        <v>260</v>
      </c>
      <c r="E49" s="530">
        <v>-4354</v>
      </c>
      <c r="F49" s="515">
        <v>-4291.6456762000089</v>
      </c>
      <c r="G49" s="516">
        <v>-4637.3953865324902</v>
      </c>
      <c r="H49" s="515">
        <v>-4650.2520188635008</v>
      </c>
      <c r="I49" s="465"/>
      <c r="J49" s="465"/>
      <c r="K49" s="465"/>
      <c r="N49" s="506">
        <f t="shared" si="2"/>
        <v>363</v>
      </c>
      <c r="O49" s="506">
        <f t="shared" si="2"/>
        <v>79</v>
      </c>
      <c r="P49" s="506">
        <f t="shared" si="2"/>
        <v>363</v>
      </c>
      <c r="Q49" s="506">
        <f t="shared" si="2"/>
        <v>91</v>
      </c>
    </row>
    <row r="50" spans="4:24" ht="37.5">
      <c r="D50" s="510" t="s">
        <v>261</v>
      </c>
      <c r="E50" s="530">
        <v>363.44323091705081</v>
      </c>
      <c r="F50" s="515">
        <v>78.683916487922374</v>
      </c>
      <c r="G50" s="531">
        <v>363.44323091705081</v>
      </c>
      <c r="H50" s="515">
        <v>91.307407279922373</v>
      </c>
      <c r="I50" s="533"/>
      <c r="J50" s="534"/>
      <c r="K50" s="534"/>
      <c r="N50" s="506">
        <f t="shared" si="2"/>
        <v>0</v>
      </c>
      <c r="O50" s="506">
        <f t="shared" si="2"/>
        <v>0</v>
      </c>
      <c r="P50" s="506">
        <f>ROUND(G54,0)</f>
        <v>0</v>
      </c>
      <c r="Q50" s="506">
        <f t="shared" si="2"/>
        <v>0</v>
      </c>
    </row>
    <row r="51" spans="4:24" ht="37.5" hidden="1">
      <c r="D51" s="510" t="s">
        <v>262</v>
      </c>
      <c r="E51" s="530">
        <v>0</v>
      </c>
      <c r="F51" s="515">
        <v>0</v>
      </c>
      <c r="G51" s="532"/>
      <c r="H51" s="515"/>
      <c r="I51" s="533"/>
      <c r="J51" s="534"/>
      <c r="K51" s="534"/>
      <c r="N51" s="506">
        <f t="shared" si="2"/>
        <v>0</v>
      </c>
      <c r="O51" s="506">
        <f t="shared" si="2"/>
        <v>0</v>
      </c>
      <c r="P51" s="506">
        <f t="shared" si="2"/>
        <v>0</v>
      </c>
      <c r="Q51" s="506">
        <f t="shared" si="2"/>
        <v>0</v>
      </c>
    </row>
    <row r="52" spans="4:24" hidden="1">
      <c r="D52" s="510" t="s">
        <v>263</v>
      </c>
      <c r="E52" s="530">
        <v>0</v>
      </c>
      <c r="F52" s="515">
        <v>0</v>
      </c>
      <c r="G52" s="516">
        <v>0</v>
      </c>
      <c r="H52" s="515">
        <v>0</v>
      </c>
      <c r="I52" s="465"/>
      <c r="J52" s="465"/>
      <c r="K52" s="465"/>
      <c r="N52" s="506">
        <f t="shared" si="2"/>
        <v>0</v>
      </c>
      <c r="O52" s="506">
        <f t="shared" si="2"/>
        <v>110</v>
      </c>
      <c r="P52" s="506">
        <f t="shared" si="2"/>
        <v>0</v>
      </c>
      <c r="Q52" s="506">
        <f t="shared" si="2"/>
        <v>110</v>
      </c>
    </row>
    <row r="53" spans="4:24">
      <c r="D53" s="510" t="s">
        <v>303</v>
      </c>
      <c r="E53" s="530">
        <v>0</v>
      </c>
      <c r="F53" s="515">
        <v>109.99661070000012</v>
      </c>
      <c r="G53" s="531">
        <v>0</v>
      </c>
      <c r="H53" s="515">
        <v>109.99661070000012</v>
      </c>
      <c r="I53" s="534"/>
      <c r="J53" s="534"/>
      <c r="K53" s="534"/>
      <c r="N53" s="506">
        <f t="shared" si="2"/>
        <v>0</v>
      </c>
      <c r="O53" s="506">
        <f t="shared" si="2"/>
        <v>-994</v>
      </c>
      <c r="P53" s="506" t="e">
        <f>ROUND(#REF!,0)</f>
        <v>#REF!</v>
      </c>
      <c r="Q53" s="506">
        <f t="shared" si="2"/>
        <v>-994</v>
      </c>
    </row>
    <row r="54" spans="4:24">
      <c r="D54" s="510" t="s">
        <v>264</v>
      </c>
      <c r="E54" s="530">
        <v>0</v>
      </c>
      <c r="F54" s="515">
        <v>-993.79</v>
      </c>
      <c r="G54" s="531">
        <v>0</v>
      </c>
      <c r="H54" s="515">
        <v>-993.79</v>
      </c>
      <c r="I54" s="465"/>
      <c r="J54" s="465"/>
      <c r="K54" s="465"/>
      <c r="N54" s="506">
        <f t="shared" si="2"/>
        <v>0</v>
      </c>
      <c r="O54" s="506">
        <f t="shared" si="2"/>
        <v>0</v>
      </c>
      <c r="P54" s="506">
        <f t="shared" si="2"/>
        <v>0</v>
      </c>
      <c r="Q54" s="506">
        <f t="shared" si="2"/>
        <v>0</v>
      </c>
      <c r="U54" s="517"/>
      <c r="V54" s="517"/>
    </row>
    <row r="55" spans="4:24" hidden="1">
      <c r="D55" s="510" t="s">
        <v>265</v>
      </c>
      <c r="E55" s="530">
        <v>0</v>
      </c>
      <c r="F55" s="515">
        <v>0</v>
      </c>
      <c r="G55" s="531">
        <v>0</v>
      </c>
      <c r="H55" s="515">
        <v>0</v>
      </c>
      <c r="I55" s="465">
        <f>517+1542-2033</f>
        <v>26</v>
      </c>
      <c r="J55" s="465"/>
      <c r="K55" s="465"/>
      <c r="N55" s="506">
        <f t="shared" si="2"/>
        <v>29</v>
      </c>
      <c r="O55" s="506">
        <f t="shared" si="2"/>
        <v>0</v>
      </c>
      <c r="P55" s="506">
        <f t="shared" si="2"/>
        <v>29</v>
      </c>
      <c r="Q55" s="506">
        <f t="shared" si="2"/>
        <v>0</v>
      </c>
    </row>
    <row r="56" spans="4:24">
      <c r="D56" s="510" t="s">
        <v>266</v>
      </c>
      <c r="E56" s="530">
        <v>29.260149299999998</v>
      </c>
      <c r="F56" s="515">
        <v>0</v>
      </c>
      <c r="G56" s="531">
        <v>29.260149299999998</v>
      </c>
      <c r="H56" s="515">
        <v>0</v>
      </c>
      <c r="I56" s="465"/>
      <c r="J56" s="465"/>
      <c r="K56" s="465"/>
      <c r="N56" s="506">
        <f t="shared" si="2"/>
        <v>-120</v>
      </c>
      <c r="O56" s="506">
        <f t="shared" si="2"/>
        <v>-398</v>
      </c>
      <c r="P56" s="506">
        <f t="shared" si="2"/>
        <v>0</v>
      </c>
      <c r="Q56" s="506">
        <f t="shared" si="2"/>
        <v>0</v>
      </c>
    </row>
    <row r="57" spans="4:24" ht="37.5">
      <c r="D57" s="510" t="s">
        <v>267</v>
      </c>
      <c r="E57" s="530">
        <v>-120</v>
      </c>
      <c r="F57" s="515">
        <v>-398</v>
      </c>
      <c r="G57" s="531">
        <v>0</v>
      </c>
      <c r="H57" s="515">
        <v>0</v>
      </c>
      <c r="I57" s="465"/>
      <c r="J57" s="465"/>
      <c r="K57" s="465"/>
      <c r="N57" s="506">
        <f t="shared" si="2"/>
        <v>-10689</v>
      </c>
      <c r="O57" s="506">
        <f t="shared" si="2"/>
        <v>-9005</v>
      </c>
      <c r="P57" s="506">
        <f t="shared" si="2"/>
        <v>-10689</v>
      </c>
      <c r="Q57" s="506">
        <f t="shared" si="2"/>
        <v>-9005</v>
      </c>
      <c r="X57" s="487">
        <v>-0.13606772254335117</v>
      </c>
    </row>
    <row r="58" spans="4:24">
      <c r="D58" s="510" t="s">
        <v>268</v>
      </c>
      <c r="E58" s="530">
        <v>-10689.4655263</v>
      </c>
      <c r="F58" s="515">
        <v>-9005</v>
      </c>
      <c r="G58" s="524">
        <v>-10689.4655263</v>
      </c>
      <c r="H58" s="515">
        <v>-9005</v>
      </c>
      <c r="I58" s="465"/>
      <c r="J58" s="465"/>
      <c r="K58" s="465"/>
      <c r="N58" s="506">
        <f t="shared" si="2"/>
        <v>9970</v>
      </c>
      <c r="O58" s="506">
        <f t="shared" si="2"/>
        <v>8150</v>
      </c>
      <c r="P58" s="506">
        <f>ROUND(G60,0)</f>
        <v>0</v>
      </c>
      <c r="Q58" s="506">
        <f t="shared" si="2"/>
        <v>8150</v>
      </c>
    </row>
    <row r="59" spans="4:24">
      <c r="D59" s="510" t="s">
        <v>269</v>
      </c>
      <c r="E59" s="530">
        <v>9969.8699254000003</v>
      </c>
      <c r="F59" s="515">
        <v>8150.3210155999996</v>
      </c>
      <c r="G59" s="516">
        <v>9969.8699254000003</v>
      </c>
      <c r="H59" s="515">
        <v>8150.3210155999996</v>
      </c>
      <c r="I59" s="465"/>
      <c r="J59" s="465"/>
      <c r="K59" s="465"/>
      <c r="N59" s="506"/>
      <c r="O59" s="506">
        <f t="shared" si="2"/>
        <v>0</v>
      </c>
      <c r="P59" s="506"/>
      <c r="Q59" s="506">
        <f t="shared" si="2"/>
        <v>0</v>
      </c>
      <c r="X59" s="488">
        <f>G58+G60+G61</f>
        <v>-11966.7977993</v>
      </c>
    </row>
    <row r="60" spans="4:24" hidden="1">
      <c r="D60" s="510" t="s">
        <v>270</v>
      </c>
      <c r="E60" s="530">
        <v>0</v>
      </c>
      <c r="F60" s="515">
        <v>0</v>
      </c>
      <c r="G60" s="516">
        <v>0</v>
      </c>
      <c r="H60" s="515">
        <f>1914.6269559*0</f>
        <v>0</v>
      </c>
      <c r="I60" s="465"/>
      <c r="J60" s="465"/>
      <c r="K60" s="465"/>
      <c r="N60" s="506">
        <f t="shared" si="2"/>
        <v>-1285</v>
      </c>
      <c r="O60" s="506">
        <f t="shared" si="2"/>
        <v>-1701</v>
      </c>
      <c r="P60" s="506">
        <f t="shared" si="2"/>
        <v>-1277</v>
      </c>
      <c r="Q60" s="506">
        <f t="shared" si="2"/>
        <v>-774</v>
      </c>
      <c r="U60" s="488"/>
      <c r="W60" s="488"/>
      <c r="X60" s="488">
        <f>X57-X59</f>
        <v>11966.661731577457</v>
      </c>
    </row>
    <row r="61" spans="4:24" ht="37.5">
      <c r="D61" s="510" t="s">
        <v>271</v>
      </c>
      <c r="E61" s="530">
        <v>-1285.3352232000004</v>
      </c>
      <c r="F61" s="515">
        <v>-1701.2710964999997</v>
      </c>
      <c r="G61" s="531">
        <v>-1277.3322730000007</v>
      </c>
      <c r="H61" s="515">
        <v>-774.04980049999983</v>
      </c>
      <c r="I61" s="465"/>
      <c r="J61" s="465"/>
      <c r="K61" s="465"/>
      <c r="N61" s="506">
        <f t="shared" si="2"/>
        <v>473</v>
      </c>
      <c r="O61" s="506">
        <f t="shared" si="2"/>
        <v>377</v>
      </c>
      <c r="P61" s="506">
        <f t="shared" si="2"/>
        <v>637</v>
      </c>
      <c r="Q61" s="506">
        <f t="shared" si="2"/>
        <v>576</v>
      </c>
      <c r="W61" s="488">
        <f>+G62+G33</f>
        <v>-3.0318765580800573</v>
      </c>
    </row>
    <row r="62" spans="4:24">
      <c r="D62" s="510" t="s">
        <v>272</v>
      </c>
      <c r="E62" s="530">
        <v>472.53383059999993</v>
      </c>
      <c r="F62" s="515">
        <v>376.80914460000002</v>
      </c>
      <c r="G62" s="531">
        <v>637.20876791191984</v>
      </c>
      <c r="H62" s="515">
        <v>575.74541497116002</v>
      </c>
      <c r="I62" s="465"/>
      <c r="J62" s="465"/>
      <c r="K62" s="465"/>
      <c r="N62" s="506">
        <f t="shared" si="2"/>
        <v>68</v>
      </c>
      <c r="O62" s="506">
        <f t="shared" si="2"/>
        <v>1898</v>
      </c>
      <c r="P62" s="506">
        <f t="shared" si="2"/>
        <v>212</v>
      </c>
      <c r="Q62" s="506">
        <f t="shared" si="2"/>
        <v>299</v>
      </c>
    </row>
    <row r="63" spans="4:24">
      <c r="D63" s="510" t="s">
        <v>299</v>
      </c>
      <c r="E63" s="530">
        <v>68.019555199999999</v>
      </c>
      <c r="F63" s="515">
        <v>1898.2007424999999</v>
      </c>
      <c r="G63" s="531">
        <v>212.39741719999998</v>
      </c>
      <c r="H63" s="515">
        <v>298.89034569999995</v>
      </c>
      <c r="I63" s="465"/>
      <c r="J63" s="465"/>
      <c r="K63" s="465"/>
      <c r="N63" s="506">
        <f t="shared" si="2"/>
        <v>0</v>
      </c>
      <c r="O63" s="506">
        <f t="shared" si="2"/>
        <v>0</v>
      </c>
      <c r="P63" s="506">
        <f t="shared" si="2"/>
        <v>0</v>
      </c>
      <c r="Q63" s="506">
        <f t="shared" si="2"/>
        <v>0</v>
      </c>
    </row>
    <row r="64" spans="4:24" ht="25.5" hidden="1" customHeight="1">
      <c r="D64" s="510" t="s">
        <v>273</v>
      </c>
      <c r="E64" s="530">
        <v>0</v>
      </c>
      <c r="F64" s="515">
        <v>0</v>
      </c>
      <c r="G64" s="535">
        <v>0</v>
      </c>
      <c r="H64" s="515">
        <v>0</v>
      </c>
      <c r="I64" s="537">
        <v>-4209.25</v>
      </c>
      <c r="J64" s="520">
        <f>G65-I64</f>
        <v>-1182.75</v>
      </c>
      <c r="K64" s="520"/>
      <c r="L64" s="517"/>
      <c r="N64" s="506">
        <f>SUM(N48:N63)</f>
        <v>-5545</v>
      </c>
      <c r="O64" s="506">
        <f>SUM(O48:O63)</f>
        <v>-5776</v>
      </c>
      <c r="P64" s="506" t="e">
        <f>SUM(P48:P63)</f>
        <v>#REF!</v>
      </c>
      <c r="Q64" s="506">
        <f>SUM(Q48:Q63)</f>
        <v>-6197</v>
      </c>
      <c r="U64" s="488"/>
    </row>
    <row r="65" spans="4:29">
      <c r="D65" s="536" t="s">
        <v>274</v>
      </c>
      <c r="E65" s="519">
        <f t="array" ref="E65">SUM(ROUND(E49:E64,0))</f>
        <v>-5545</v>
      </c>
      <c r="F65" s="519">
        <f t="array" ref="F65">SUM(ROUND(F49:F64,0))</f>
        <v>-5776</v>
      </c>
      <c r="G65" s="519" cm="1">
        <f t="array" ref="G65">SUM(ROUND(G49:G64,0))</f>
        <v>-5392</v>
      </c>
      <c r="H65" s="519">
        <f t="array" ref="H65">SUM(ROUND(H49:H64,0))</f>
        <v>-6197</v>
      </c>
      <c r="I65" s="397"/>
      <c r="J65" s="397"/>
      <c r="K65" s="397"/>
      <c r="N65" s="506"/>
      <c r="O65" s="506"/>
      <c r="P65" s="506"/>
      <c r="Q65" s="506"/>
    </row>
    <row r="66" spans="4:29" ht="21" customHeight="1">
      <c r="D66" s="538" t="s">
        <v>275</v>
      </c>
      <c r="E66" s="524"/>
      <c r="F66" s="515"/>
      <c r="G66" s="525"/>
      <c r="H66" s="516"/>
      <c r="I66" s="465"/>
      <c r="J66" s="465"/>
      <c r="K66" s="465"/>
      <c r="N66" s="506">
        <f t="shared" ref="N66:Q73" si="3">ROUND(E67,0)</f>
        <v>0</v>
      </c>
      <c r="O66" s="506">
        <f t="shared" si="3"/>
        <v>117</v>
      </c>
      <c r="P66" s="506">
        <f t="shared" si="3"/>
        <v>0</v>
      </c>
      <c r="Q66" s="506">
        <f t="shared" si="3"/>
        <v>117</v>
      </c>
    </row>
    <row r="67" spans="4:29">
      <c r="D67" s="510" t="s">
        <v>276</v>
      </c>
      <c r="E67" s="516">
        <v>0</v>
      </c>
      <c r="F67" s="515">
        <v>116.7745</v>
      </c>
      <c r="G67" s="516">
        <v>0</v>
      </c>
      <c r="H67" s="516">
        <v>116.7745</v>
      </c>
      <c r="I67" s="465"/>
      <c r="J67" s="465"/>
      <c r="K67" s="465"/>
      <c r="N67" s="506">
        <f t="shared" si="3"/>
        <v>0</v>
      </c>
      <c r="O67" s="506">
        <f t="shared" si="3"/>
        <v>0</v>
      </c>
      <c r="P67" s="506">
        <f t="shared" si="3"/>
        <v>0</v>
      </c>
      <c r="Q67" s="506">
        <f t="shared" si="3"/>
        <v>0</v>
      </c>
    </row>
    <row r="68" spans="4:29" hidden="1">
      <c r="D68" s="510" t="s">
        <v>277</v>
      </c>
      <c r="E68" s="516">
        <v>0</v>
      </c>
      <c r="F68" s="515">
        <v>0</v>
      </c>
      <c r="G68" s="516">
        <v>0</v>
      </c>
      <c r="H68" s="515">
        <v>0</v>
      </c>
      <c r="I68" s="465"/>
      <c r="J68" s="465"/>
      <c r="K68" s="465"/>
      <c r="L68" s="517"/>
      <c r="N68" s="506">
        <f t="shared" si="3"/>
        <v>3358</v>
      </c>
      <c r="O68" s="506">
        <f t="shared" si="3"/>
        <v>3639</v>
      </c>
      <c r="P68" s="506">
        <f t="shared" si="3"/>
        <v>3358</v>
      </c>
      <c r="Q68" s="506">
        <f t="shared" si="3"/>
        <v>3675</v>
      </c>
    </row>
    <row r="69" spans="4:29">
      <c r="D69" s="510" t="s">
        <v>278</v>
      </c>
      <c r="E69" s="530">
        <v>3358.11148</v>
      </c>
      <c r="F69" s="515">
        <v>3639.2781799999998</v>
      </c>
      <c r="G69" s="531">
        <v>3358.11148</v>
      </c>
      <c r="H69" s="515">
        <v>3674.7231893470002</v>
      </c>
      <c r="I69" s="465"/>
      <c r="J69" s="465"/>
      <c r="K69" s="465"/>
      <c r="N69" s="506">
        <f t="shared" si="3"/>
        <v>0</v>
      </c>
      <c r="O69" s="506">
        <f t="shared" si="3"/>
        <v>0</v>
      </c>
      <c r="P69" s="506">
        <f t="shared" si="3"/>
        <v>0</v>
      </c>
      <c r="Q69" s="506">
        <f t="shared" si="3"/>
        <v>14</v>
      </c>
    </row>
    <row r="70" spans="4:29">
      <c r="D70" s="510" t="s">
        <v>279</v>
      </c>
      <c r="E70" s="530">
        <v>0</v>
      </c>
      <c r="F70" s="515">
        <v>0</v>
      </c>
      <c r="G70" s="531">
        <v>0</v>
      </c>
      <c r="H70" s="539">
        <v>14.427977542000001</v>
      </c>
      <c r="I70" s="465"/>
      <c r="J70" s="465"/>
      <c r="K70" s="465"/>
      <c r="N70" s="506">
        <f t="shared" si="3"/>
        <v>-2355</v>
      </c>
      <c r="O70" s="506">
        <f t="shared" si="3"/>
        <v>-2178</v>
      </c>
      <c r="P70" s="506">
        <f t="shared" si="3"/>
        <v>-2370</v>
      </c>
      <c r="Q70" s="506">
        <f t="shared" si="3"/>
        <v>-2179</v>
      </c>
    </row>
    <row r="71" spans="4:29">
      <c r="D71" s="510" t="s">
        <v>280</v>
      </c>
      <c r="E71" s="530">
        <v>-2355.4328967000001</v>
      </c>
      <c r="F71" s="515">
        <v>-2178.4230117000002</v>
      </c>
      <c r="G71" s="531">
        <v>-2369.6113657953997</v>
      </c>
      <c r="H71" s="515">
        <v>-2179.4620351706503</v>
      </c>
      <c r="I71" s="465"/>
      <c r="J71" s="465"/>
      <c r="K71" s="465"/>
      <c r="N71" s="506">
        <f t="shared" si="3"/>
        <v>-715</v>
      </c>
      <c r="O71" s="506">
        <f t="shared" si="3"/>
        <v>-611</v>
      </c>
      <c r="P71" s="506">
        <f t="shared" si="3"/>
        <v>-826</v>
      </c>
      <c r="Q71" s="506">
        <f t="shared" si="3"/>
        <v>-701</v>
      </c>
    </row>
    <row r="72" spans="4:29">
      <c r="D72" s="510" t="s">
        <v>281</v>
      </c>
      <c r="E72" s="530">
        <v>-714.92709769999999</v>
      </c>
      <c r="F72" s="515">
        <v>-611.35886540000001</v>
      </c>
      <c r="G72" s="531">
        <v>-825.83861769999999</v>
      </c>
      <c r="H72" s="515">
        <v>-700.72215539999991</v>
      </c>
      <c r="I72" s="465"/>
      <c r="J72" s="465"/>
      <c r="K72" s="465"/>
      <c r="N72" s="506">
        <f t="shared" si="3"/>
        <v>-697</v>
      </c>
      <c r="O72" s="506">
        <f t="shared" si="3"/>
        <v>-662</v>
      </c>
      <c r="P72" s="506">
        <f t="shared" si="3"/>
        <v>-739</v>
      </c>
      <c r="Q72" s="506">
        <f t="shared" si="3"/>
        <v>-693</v>
      </c>
      <c r="Z72" s="488"/>
      <c r="AA72" s="488"/>
      <c r="AB72" s="488"/>
      <c r="AC72" s="488"/>
    </row>
    <row r="73" spans="4:29">
      <c r="D73" s="510" t="s">
        <v>282</v>
      </c>
      <c r="E73" s="530">
        <f>-696.3768607-1</f>
        <v>-697.37686069999995</v>
      </c>
      <c r="F73" s="515">
        <v>-661.59855870000001</v>
      </c>
      <c r="G73" s="531">
        <f>-738.201296505-1</f>
        <v>-739.20129650499996</v>
      </c>
      <c r="H73" s="515">
        <f>-693.66258145182+1</f>
        <v>-692.66258145181996</v>
      </c>
      <c r="I73" s="465"/>
      <c r="J73" s="465"/>
      <c r="K73" s="465"/>
      <c r="N73" s="506"/>
      <c r="O73" s="506">
        <f t="shared" si="3"/>
        <v>-228</v>
      </c>
      <c r="P73" s="506"/>
      <c r="Q73" s="506">
        <f t="shared" si="3"/>
        <v>-235</v>
      </c>
    </row>
    <row r="74" spans="4:29">
      <c r="D74" s="510" t="s">
        <v>298</v>
      </c>
      <c r="E74" s="530">
        <v>-186.19992930000001</v>
      </c>
      <c r="F74" s="515">
        <v>-228.46552130000001</v>
      </c>
      <c r="G74" s="531">
        <v>-195.49402029500001</v>
      </c>
      <c r="H74" s="515">
        <v>-234.56205091117999</v>
      </c>
      <c r="I74" s="465"/>
      <c r="J74" s="465"/>
      <c r="K74" s="465"/>
      <c r="N74" s="506"/>
      <c r="O74" s="506">
        <f>ROUND(F76,0)</f>
        <v>0</v>
      </c>
      <c r="P74" s="506"/>
      <c r="Q74" s="506">
        <f>ROUND(H76,0)</f>
        <v>0</v>
      </c>
      <c r="Z74" s="488"/>
    </row>
    <row r="75" spans="4:29" hidden="1">
      <c r="D75" s="510" t="s">
        <v>298</v>
      </c>
      <c r="E75" s="530">
        <v>-186</v>
      </c>
      <c r="F75" s="515"/>
      <c r="G75" s="531"/>
      <c r="H75" s="515"/>
      <c r="I75" s="465"/>
      <c r="J75" s="465"/>
      <c r="K75" s="465"/>
      <c r="N75" s="506"/>
      <c r="O75" s="506"/>
      <c r="P75" s="506"/>
      <c r="Q75" s="506"/>
    </row>
    <row r="76" spans="4:29" hidden="1">
      <c r="D76" s="510" t="s">
        <v>283</v>
      </c>
      <c r="E76" s="530">
        <v>0</v>
      </c>
      <c r="F76" s="515">
        <v>0</v>
      </c>
      <c r="G76" s="531">
        <v>0</v>
      </c>
      <c r="H76" s="515">
        <v>0</v>
      </c>
      <c r="I76" s="520"/>
      <c r="J76" s="520"/>
      <c r="K76" s="520">
        <f>3962</f>
        <v>3962</v>
      </c>
      <c r="L76" s="521">
        <f>F77-K76</f>
        <v>-3885</v>
      </c>
      <c r="N76" s="506">
        <f>SUM(N66:N72)</f>
        <v>-409</v>
      </c>
      <c r="O76" s="506">
        <f>SUM(O66:O74)</f>
        <v>77</v>
      </c>
      <c r="P76" s="506">
        <f>SUM(P66:P72)</f>
        <v>-577</v>
      </c>
      <c r="Q76" s="506">
        <f>SUM(Q66:Q74)</f>
        <v>-2</v>
      </c>
      <c r="U76" s="488"/>
    </row>
    <row r="77" spans="4:29">
      <c r="D77" s="503" t="s">
        <v>284</v>
      </c>
      <c r="E77" s="519" cm="1">
        <f t="array" ref="E77">SUM(ROUND(E67:E74,0))</f>
        <v>-595</v>
      </c>
      <c r="F77" s="519" cm="1">
        <f t="array" ref="F77">SUM(ROUND(F67:F74,0))</f>
        <v>77</v>
      </c>
      <c r="G77" s="519" cm="1">
        <f t="array" ref="G77">SUM(ROUND(G67:G74,0))</f>
        <v>-772</v>
      </c>
      <c r="H77" s="519" cm="1">
        <f t="array" ref="H77">SUM(ROUND(H67:H74,0))</f>
        <v>-2</v>
      </c>
      <c r="I77" s="520"/>
      <c r="J77" s="520"/>
      <c r="K77" s="520"/>
      <c r="N77" s="506">
        <f t="shared" ref="N77:Q82" si="4">ROUND(E78,0)</f>
        <v>-115</v>
      </c>
      <c r="O77" s="506">
        <f t="shared" si="4"/>
        <v>-50</v>
      </c>
      <c r="P77" s="506">
        <f t="shared" si="4"/>
        <v>-322</v>
      </c>
      <c r="Q77" s="506">
        <f t="shared" si="4"/>
        <v>-1192</v>
      </c>
      <c r="U77" s="488"/>
    </row>
    <row r="78" spans="4:29" ht="20.100000000000001" customHeight="1">
      <c r="D78" s="503" t="s">
        <v>285</v>
      </c>
      <c r="E78" s="540">
        <f>E77+E65+E47</f>
        <v>-115</v>
      </c>
      <c r="F78" s="540">
        <f>F77+F65+F47</f>
        <v>-50</v>
      </c>
      <c r="G78" s="540">
        <f>G77+G65+G47</f>
        <v>-322</v>
      </c>
      <c r="H78" s="540">
        <f>H77+H65+H47</f>
        <v>-1192</v>
      </c>
      <c r="I78" s="520"/>
      <c r="J78" s="520"/>
      <c r="K78" s="520"/>
      <c r="N78" s="506"/>
      <c r="O78" s="506"/>
      <c r="P78" s="506"/>
      <c r="Q78" s="506"/>
      <c r="U78" s="488"/>
    </row>
    <row r="79" spans="4:29" hidden="1">
      <c r="D79" s="503"/>
      <c r="E79" s="541"/>
      <c r="F79" s="541"/>
      <c r="G79" s="542"/>
      <c r="H79" s="543"/>
      <c r="I79" s="520"/>
      <c r="J79" s="520"/>
      <c r="K79" s="520"/>
      <c r="N79" s="506"/>
      <c r="O79" s="506"/>
      <c r="P79" s="506"/>
      <c r="Q79" s="506"/>
      <c r="U79" s="488"/>
    </row>
    <row r="80" spans="4:29" ht="12.75" hidden="1" customHeight="1">
      <c r="D80" s="510" t="s">
        <v>286</v>
      </c>
      <c r="E80" s="530">
        <v>0</v>
      </c>
      <c r="F80" s="530">
        <v>0</v>
      </c>
      <c r="G80" s="524">
        <v>0</v>
      </c>
      <c r="H80" s="539">
        <v>0</v>
      </c>
      <c r="I80" s="520"/>
      <c r="J80" s="520"/>
      <c r="K80" s="520"/>
      <c r="N80" s="506"/>
      <c r="O80" s="506"/>
      <c r="P80" s="506"/>
      <c r="Q80" s="506"/>
      <c r="U80" s="488"/>
    </row>
    <row r="81" spans="4:21">
      <c r="D81" s="503"/>
      <c r="E81" s="541"/>
      <c r="F81" s="541"/>
      <c r="G81" s="542"/>
      <c r="H81" s="543"/>
      <c r="I81" s="533"/>
      <c r="J81" s="533"/>
      <c r="K81" s="533"/>
      <c r="N81" s="506">
        <f t="shared" si="4"/>
        <v>0</v>
      </c>
      <c r="O81" s="506">
        <f t="shared" si="4"/>
        <v>0</v>
      </c>
      <c r="P81" s="506">
        <f t="shared" si="4"/>
        <v>84</v>
      </c>
      <c r="Q81" s="506">
        <f t="shared" si="4"/>
        <v>-1</v>
      </c>
    </row>
    <row r="82" spans="4:21">
      <c r="D82" s="510" t="s">
        <v>287</v>
      </c>
      <c r="E82" s="530">
        <v>0</v>
      </c>
      <c r="F82" s="515">
        <v>0</v>
      </c>
      <c r="G82" s="531">
        <v>84</v>
      </c>
      <c r="H82" s="515">
        <v>-1</v>
      </c>
      <c r="I82" s="533"/>
      <c r="J82" s="533"/>
      <c r="K82" s="533"/>
      <c r="N82" s="506">
        <f t="shared" si="4"/>
        <v>652</v>
      </c>
      <c r="O82" s="506">
        <f t="shared" si="4"/>
        <v>702</v>
      </c>
      <c r="P82" s="506">
        <f t="shared" si="4"/>
        <v>1490</v>
      </c>
      <c r="Q82" s="506">
        <f t="shared" si="4"/>
        <v>2683</v>
      </c>
    </row>
    <row r="83" spans="4:21">
      <c r="D83" s="510" t="s">
        <v>288</v>
      </c>
      <c r="E83" s="530">
        <v>652.3843998000001</v>
      </c>
      <c r="F83" s="515">
        <v>702.08475769999995</v>
      </c>
      <c r="G83" s="530">
        <v>1490.200631905182</v>
      </c>
      <c r="H83" s="515">
        <v>2682.8857133120118</v>
      </c>
      <c r="I83" s="520"/>
      <c r="J83" s="520"/>
      <c r="K83" s="520"/>
      <c r="N83" s="506">
        <f>SUM(N77:N82)</f>
        <v>537</v>
      </c>
      <c r="O83" s="506">
        <f>SUM(O77:O82)</f>
        <v>652</v>
      </c>
      <c r="P83" s="506">
        <f>SUM(P77:P82)</f>
        <v>1252</v>
      </c>
      <c r="Q83" s="506">
        <f>SUM(Q77:Q82)</f>
        <v>1490</v>
      </c>
      <c r="T83" s="487">
        <v>1477</v>
      </c>
      <c r="U83" s="488"/>
    </row>
    <row r="84" spans="4:21">
      <c r="D84" s="503" t="s">
        <v>289</v>
      </c>
      <c r="E84" s="519" cm="1">
        <f t="array" ref="E84">SUM(ROUND(E78:E83,0))+1</f>
        <v>538</v>
      </c>
      <c r="F84" s="519">
        <f t="array" ref="F84">SUM(ROUND(F78:F83,0))</f>
        <v>652</v>
      </c>
      <c r="G84" s="519" cm="1">
        <f t="array" ref="G84">SUM(ROUND(G78:G83,0))</f>
        <v>1252</v>
      </c>
      <c r="H84" s="519" cm="1">
        <f t="array" ref="H84">SUM(ROUND(H78:H83,0))</f>
        <v>1490</v>
      </c>
      <c r="I84" s="397"/>
      <c r="J84" s="397"/>
      <c r="K84" s="397"/>
      <c r="N84" s="506"/>
      <c r="O84" s="506"/>
      <c r="P84" s="506"/>
      <c r="Q84" s="506"/>
    </row>
    <row r="85" spans="4:21">
      <c r="D85" s="538" t="s">
        <v>290</v>
      </c>
      <c r="E85" s="524"/>
      <c r="F85" s="515"/>
      <c r="G85" s="516"/>
      <c r="H85" s="516"/>
      <c r="I85" s="465"/>
      <c r="J85" s="465"/>
      <c r="K85" s="465"/>
      <c r="N85" s="506">
        <f t="shared" ref="N85:Q87" si="5">ROUND(E86,0)</f>
        <v>1</v>
      </c>
      <c r="O85" s="506">
        <f t="shared" si="5"/>
        <v>1</v>
      </c>
      <c r="P85" s="506">
        <f t="shared" si="5"/>
        <v>3</v>
      </c>
      <c r="Q85" s="506">
        <f t="shared" si="5"/>
        <v>4</v>
      </c>
    </row>
    <row r="86" spans="4:21">
      <c r="D86" s="510" t="s">
        <v>291</v>
      </c>
      <c r="E86" s="530">
        <v>1.1609423000000001</v>
      </c>
      <c r="F86" s="515">
        <v>1.0620765000000001</v>
      </c>
      <c r="G86" s="531">
        <v>3</v>
      </c>
      <c r="H86" s="515">
        <v>4</v>
      </c>
      <c r="I86" s="465"/>
      <c r="J86" s="465"/>
      <c r="K86" s="465"/>
      <c r="N86" s="506">
        <f t="shared" si="5"/>
        <v>0</v>
      </c>
      <c r="O86" s="506">
        <f t="shared" si="5"/>
        <v>0</v>
      </c>
      <c r="P86" s="506">
        <f t="shared" si="5"/>
        <v>0</v>
      </c>
      <c r="Q86" s="506">
        <f t="shared" si="5"/>
        <v>0</v>
      </c>
    </row>
    <row r="87" spans="4:21">
      <c r="D87" s="510" t="s">
        <v>292</v>
      </c>
      <c r="E87" s="530"/>
      <c r="F87" s="515"/>
      <c r="G87" s="531"/>
      <c r="H87" s="515"/>
      <c r="I87" s="533"/>
      <c r="J87" s="533"/>
      <c r="K87" s="533"/>
      <c r="N87" s="506">
        <f t="shared" si="5"/>
        <v>537</v>
      </c>
      <c r="O87" s="506">
        <f t="shared" si="5"/>
        <v>651</v>
      </c>
      <c r="P87" s="506">
        <f t="shared" si="5"/>
        <v>1249</v>
      </c>
      <c r="Q87" s="506">
        <f t="shared" si="5"/>
        <v>1486</v>
      </c>
    </row>
    <row r="88" spans="4:21">
      <c r="D88" s="544" t="s">
        <v>293</v>
      </c>
      <c r="E88" s="530">
        <v>537.37326719999999</v>
      </c>
      <c r="F88" s="515">
        <v>651.32232329999988</v>
      </c>
      <c r="G88" s="531">
        <v>1249</v>
      </c>
      <c r="H88" s="515">
        <v>1486</v>
      </c>
      <c r="I88" s="520"/>
      <c r="J88" s="520"/>
      <c r="K88" s="520"/>
      <c r="N88" s="506">
        <f>SUM(N85:N87)</f>
        <v>538</v>
      </c>
      <c r="O88" s="506">
        <f>SUM(O85:O87)</f>
        <v>652</v>
      </c>
      <c r="P88" s="506">
        <f>SUM(P85:P87)</f>
        <v>1252</v>
      </c>
      <c r="Q88" s="506">
        <f>SUM(Q85:Q87)</f>
        <v>1490</v>
      </c>
    </row>
    <row r="89" spans="4:21">
      <c r="D89" s="545" t="s">
        <v>294</v>
      </c>
      <c r="E89" s="519">
        <f t="array" ref="E89">SUM(ROUND(E86:E88,0))</f>
        <v>538</v>
      </c>
      <c r="F89" s="519">
        <f t="array" ref="F89">SUM(ROUND(F86:F88,0))</f>
        <v>652</v>
      </c>
      <c r="G89" s="519">
        <f t="array" ref="G89">SUM(ROUND(G86:G88,0))</f>
        <v>1252</v>
      </c>
      <c r="H89" s="519">
        <f t="array" ref="H89">SUM(ROUND(H86:H88,0))</f>
        <v>1490</v>
      </c>
      <c r="I89" s="520"/>
      <c r="J89" s="520"/>
      <c r="K89" s="520"/>
    </row>
    <row r="90" spans="4:21">
      <c r="D90" s="546"/>
      <c r="E90" s="520"/>
      <c r="F90" s="520"/>
      <c r="G90" s="547"/>
      <c r="H90" s="520"/>
    </row>
    <row r="91" spans="4:21" hidden="1">
      <c r="G91" s="548"/>
      <c r="I91" s="548"/>
      <c r="J91" s="548"/>
      <c r="K91" s="548"/>
    </row>
    <row r="92" spans="4:21" hidden="1">
      <c r="E92" s="548">
        <f>E84-E89</f>
        <v>0</v>
      </c>
      <c r="F92" s="548">
        <v>-0.49982602930521097</v>
      </c>
      <c r="G92" s="548">
        <f>G84-G89</f>
        <v>0</v>
      </c>
      <c r="H92" s="548">
        <v>-0.51465895806541095</v>
      </c>
    </row>
    <row r="93" spans="4:21" hidden="1">
      <c r="E93" s="488">
        <f>(E84-E89)</f>
        <v>0</v>
      </c>
      <c r="F93" s="488">
        <f>(F84-F89)</f>
        <v>0</v>
      </c>
      <c r="G93" s="488">
        <f>(G84-G89)</f>
        <v>0</v>
      </c>
      <c r="H93" s="488">
        <f>(H84-H89)</f>
        <v>0</v>
      </c>
      <c r="I93" s="521"/>
      <c r="J93" s="521"/>
      <c r="K93" s="521"/>
    </row>
    <row r="94" spans="4:21" hidden="1">
      <c r="E94" s="521">
        <f>E89-'Reg33-BS Q4 FY26'!F31</f>
        <v>0.46579050000002553</v>
      </c>
      <c r="F94" s="521"/>
      <c r="G94" s="488">
        <f>G89-'Reg33-BS Q4 FY26'!H31</f>
        <v>-0.38418804019988784</v>
      </c>
      <c r="H94" s="521"/>
    </row>
    <row r="95" spans="4:21" hidden="1">
      <c r="E95" s="549">
        <f>'Reg33-BS Q4 FY26'!F31</f>
        <v>537.53420949999997</v>
      </c>
      <c r="G95" s="488">
        <f>'Reg33-BS Q4 FY26'!H31</f>
        <v>1252.3841880401999</v>
      </c>
    </row>
    <row r="96" spans="4:21" hidden="1"/>
    <row r="97" spans="7:7" hidden="1">
      <c r="G97" s="488">
        <v>-82.017210000000006</v>
      </c>
    </row>
    <row r="98" spans="7:7" hidden="1"/>
    <row r="100" spans="7:7">
      <c r="G100" s="550"/>
    </row>
  </sheetData>
  <mergeCells count="3">
    <mergeCell ref="D4:D6"/>
    <mergeCell ref="E4:F4"/>
    <mergeCell ref="G4:H4"/>
  </mergeCells>
  <printOptions horizontalCentered="1" verticalCentered="1"/>
  <pageMargins left="0.23622047244094491" right="0" top="0.39370078740157483" bottom="0" header="0.15748031496062992" footer="0.31496062992125984"/>
  <pageSetup scale="47" orientation="portrait" verticalDpi="300" r:id="rId1"/>
  <rowBreaks count="1" manualBreakCount="1">
    <brk id="46" max="8" man="1"/>
  </rowBreaks>
  <ignoredErrors>
    <ignoredError sqref="E77:H77" formulaRange="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rget_x0020_Audiences xmlns="a5357606-ac41-4833-93ce-5c05e3252721" xsi:nil="true"/>
    <lcf76f155ced4ddcb4097134ff3c332f xmlns="a5357606-ac41-4833-93ce-5c05e3252721">
      <Terms xmlns="http://schemas.microsoft.com/office/infopath/2007/PartnerControls"/>
    </lcf76f155ced4ddcb4097134ff3c332f>
    <_Flow_SignoffStatus xmlns="a5357606-ac41-4833-93ce-5c05e3252721" xsi:nil="true"/>
    <_ModernAudienceTargetUserField xmlns="a5357606-ac41-4833-93ce-5c05e3252721">
      <UserInfo>
        <DisplayName/>
        <AccountId xsi:nil="true"/>
        <AccountType/>
      </UserInfo>
    </_ModernAudienceTargetUserField>
    <TaxCatchAll xmlns="dba76d84-bc49-4f7f-8f05-c1e3eee2c6da" xsi:nil="true"/>
    <TaxKeywordTaxHTField xmlns="dba76d84-bc49-4f7f-8f05-c1e3eee2c6da">
      <Terms xmlns="http://schemas.microsoft.com/office/infopath/2007/PartnerControls"/>
    </TaxKeywordTaxHTField>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D9706A715A0C5146B7C506C12BAEEA4D" ma:contentTypeVersion="26" ma:contentTypeDescription="Create a new document." ma:contentTypeScope="" ma:versionID="824fd53d3440916a4c130d2d0d1f1375">
  <xsd:schema xmlns:xsd="http://www.w3.org/2001/XMLSchema" xmlns:xs="http://www.w3.org/2001/XMLSchema" xmlns:p="http://schemas.microsoft.com/office/2006/metadata/properties" xmlns:ns2="a5357606-ac41-4833-93ce-5c05e3252721" xmlns:ns3="dba76d84-bc49-4f7f-8f05-c1e3eee2c6da" targetNamespace="http://schemas.microsoft.com/office/2006/metadata/properties" ma:root="true" ma:fieldsID="e83067f8e05f1d6d15c1bf4ce63ddeb2" ns2:_="" ns3:_="">
    <xsd:import namespace="a5357606-ac41-4833-93ce-5c05e3252721"/>
    <xsd:import namespace="dba76d84-bc49-4f7f-8f05-c1e3eee2c6da"/>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Target_x0020_Audiences" minOccurs="0"/>
                <xsd:element ref="ns2:_ModernAudienceTargetUserField" minOccurs="0"/>
                <xsd:element ref="ns2:_ModernAudienceAadObjectIds" minOccurs="0"/>
                <xsd:element ref="ns3:TaxKeywordTaxHTField" minOccurs="0"/>
                <xsd:element ref="ns3:TaxCatchAll" minOccurs="0"/>
                <xsd:element ref="ns2:MediaServiceDateTaken" minOccurs="0"/>
                <xsd:element ref="ns3:SharedWithUsers" minOccurs="0"/>
                <xsd:element ref="ns3:SharedWithDetails" minOccurs="0"/>
                <xsd:element ref="ns2:MediaServiceAutoTags" minOccurs="0"/>
                <xsd:element ref="ns2:MediaServiceGenerationTime" minOccurs="0"/>
                <xsd:element ref="ns2:MediaServiceEventHashCode" minOccurs="0"/>
                <xsd:element ref="ns2:MediaServiceOCR" minOccurs="0"/>
                <xsd:element ref="ns2:_Flow_SignoffStatus" minOccurs="0"/>
                <xsd:element ref="ns2:MediaServiceLocation" minOccurs="0"/>
                <xsd:element ref="ns2:lcf76f155ced4ddcb4097134ff3c332f" minOccurs="0"/>
                <xsd:element ref="ns2:MediaLengthInSecond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5357606-ac41-4833-93ce-5c05e325272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Target_x0020_Audiences" ma:index="11" nillable="true" ma:displayName="Target Audiences" ma:internalName="Target_x0020_Audiences">
      <xsd:simpleType>
        <xsd:restriction base="dms:Unknown"/>
      </xsd:simpleType>
    </xsd:element>
    <xsd:element name="_ModernAudienceTargetUserField" ma:index="12" nillable="true" ma:displayName="Audience" ma:list="UserInfo" ma:SharePointGroup="0" ma:internalName="_ModernAudienceTargetUserField"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ModernAudienceAadObjectIds" ma:index="13" nillable="true" ma:displayName="AudienceIds" ma:list="{3c82942b-5c11-45c0-bb58-d3498b3c820a}" ma:internalName="_ModernAudienceAadObjectIds" ma:readOnly="true" ma:showField="_AadObjectIdForUser" ma:web="dba76d84-bc49-4f7f-8f05-c1e3eee2c6da">
      <xsd:complexType>
        <xsd:complexContent>
          <xsd:extension base="dms:MultiChoiceLookup">
            <xsd:sequence>
              <xsd:element name="Value" type="dms:Lookup" maxOccurs="unbounded" minOccurs="0" nillable="true"/>
            </xsd:sequence>
          </xsd:extension>
        </xsd:complexContent>
      </xsd:complexType>
    </xsd:element>
    <xsd:element name="MediaServiceDateTaken" ma:index="17" nillable="true" ma:displayName="MediaServiceDateTaken" ma:hidden="true" ma:internalName="MediaServiceDateTaken" ma:readOnly="true">
      <xsd:simpleType>
        <xsd:restriction base="dms:Text"/>
      </xsd:simpleType>
    </xsd:element>
    <xsd:element name="MediaServiceAutoTags" ma:index="20" nillable="true" ma:displayName="Tags" ma:internalName="MediaServiceAutoTags" ma:readOnly="true">
      <xsd:simpleType>
        <xsd:restriction base="dms:Text"/>
      </xsd:simpleType>
    </xsd:element>
    <xsd:element name="MediaServiceGenerationTime" ma:index="21" nillable="true" ma:displayName="MediaServiceGenerationTime" ma:hidden="true" ma:internalName="MediaServiceGenerationTime" ma:readOnly="true">
      <xsd:simpleType>
        <xsd:restriction base="dms:Text"/>
      </xsd:simpleType>
    </xsd:element>
    <xsd:element name="MediaServiceEventHashCode" ma:index="22" nillable="true" ma:displayName="MediaServiceEventHashCode" ma:hidden="true" ma:internalName="MediaServiceEventHashCode" ma:readOnly="true">
      <xsd:simpleType>
        <xsd:restriction base="dms:Text"/>
      </xsd:simpleType>
    </xsd:element>
    <xsd:element name="MediaServiceOCR" ma:index="23" nillable="true" ma:displayName="Extracted Text" ma:internalName="MediaServiceOCR" ma:readOnly="true">
      <xsd:simpleType>
        <xsd:restriction base="dms:Note">
          <xsd:maxLength value="255"/>
        </xsd:restriction>
      </xsd:simpleType>
    </xsd:element>
    <xsd:element name="_Flow_SignoffStatus" ma:index="24" nillable="true" ma:displayName="Sign-off status" ma:internalName="Sign_x002d_off_x0020_status">
      <xsd:simpleType>
        <xsd:restriction base="dms:Text"/>
      </xsd:simpleType>
    </xsd:element>
    <xsd:element name="MediaServiceLocation" ma:index="25" nillable="true" ma:displayName="Location" ma:internalName="MediaServiceLocation" ma:readOnly="true">
      <xsd:simpleType>
        <xsd:restriction base="dms:Text"/>
      </xsd:simpleType>
    </xsd:element>
    <xsd:element name="lcf76f155ced4ddcb4097134ff3c332f" ma:index="27" nillable="true" ma:taxonomy="true" ma:internalName="lcf76f155ced4ddcb4097134ff3c332f" ma:taxonomyFieldName="MediaServiceImageTags" ma:displayName="Image Tags" ma:readOnly="false" ma:fieldId="{5cf76f15-5ced-4ddc-b409-7134ff3c332f}" ma:taxonomyMulti="true" ma:sspId="b6ff76c9-6ccb-4310-91e6-e5c875a4a7f5" ma:termSetId="09814cd3-568e-fe90-9814-8d621ff8fb84" ma:anchorId="fba54fb3-c3e1-fe81-a776-ca4b69148c4d" ma:open="true" ma:isKeyword="false">
      <xsd:complexType>
        <xsd:sequence>
          <xsd:element ref="pc:Terms" minOccurs="0" maxOccurs="1"/>
        </xsd:sequence>
      </xsd:complexType>
    </xsd:element>
    <xsd:element name="MediaLengthInSeconds" ma:index="28" nillable="true" ma:displayName="MediaLengthInSeconds" ma:hidden="true" ma:internalName="MediaLengthInSeconds" ma:readOnly="true">
      <xsd:simpleType>
        <xsd:restriction base="dms:Unknown"/>
      </xsd:simpleType>
    </xsd:element>
    <xsd:element name="MediaServiceObjectDetectorVersions" ma:index="29"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3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ba76d84-bc49-4f7f-8f05-c1e3eee2c6da" elementFormDefault="qualified">
    <xsd:import namespace="http://schemas.microsoft.com/office/2006/documentManagement/types"/>
    <xsd:import namespace="http://schemas.microsoft.com/office/infopath/2007/PartnerControls"/>
    <xsd:element name="TaxKeywordTaxHTField" ma:index="15" nillable="true" ma:taxonomy="true" ma:internalName="TaxKeywordTaxHTField" ma:taxonomyFieldName="TaxKeyword" ma:displayName="Enterprise Keywords" ma:fieldId="{23f27201-bee3-471e-b2e7-b64fd8b7ca38}" ma:taxonomyMulti="true" ma:sspId="b6ff76c9-6ccb-4310-91e6-e5c875a4a7f5" ma:termSetId="00000000-0000-0000-0000-000000000000" ma:anchorId="00000000-0000-0000-0000-000000000000" ma:open="true" ma:isKeyword="true">
      <xsd:complexType>
        <xsd:sequence>
          <xsd:element ref="pc:Terms" minOccurs="0" maxOccurs="1"/>
        </xsd:sequence>
      </xsd:complexType>
    </xsd:element>
    <xsd:element name="TaxCatchAll" ma:index="16" nillable="true" ma:displayName="Taxonomy Catch All Column" ma:hidden="true" ma:list="{8aea16c8-716f-4204-8751-359801acec51}" ma:internalName="TaxCatchAll" ma:showField="CatchAllData" ma:web="dba76d84-bc49-4f7f-8f05-c1e3eee2c6da">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9070040-1E3C-41D3-BD4F-24D3018E41EA}">
  <ds:schemaRefs>
    <ds:schemaRef ds:uri="http://schemas.openxmlformats.org/package/2006/metadata/core-properties"/>
    <ds:schemaRef ds:uri="7b307315-bba6-4002-88fd-ccea36b0b475"/>
    <ds:schemaRef ds:uri="http://purl.org/dc/dcmitype/"/>
    <ds:schemaRef ds:uri="http://schemas.microsoft.com/office/2006/metadata/properties"/>
    <ds:schemaRef ds:uri="http://schemas.microsoft.com/office/2006/documentManagement/types"/>
    <ds:schemaRef ds:uri="http://purl.org/dc/terms/"/>
    <ds:schemaRef ds:uri="http://schemas.microsoft.com/office/infopath/2007/PartnerControls"/>
    <ds:schemaRef ds:uri="http://www.w3.org/XML/1998/namespace"/>
    <ds:schemaRef ds:uri="http://purl.org/dc/elements/1.1/"/>
    <ds:schemaRef ds:uri="a5357606-ac41-4833-93ce-5c05e3252721"/>
    <ds:schemaRef ds:uri="dba76d84-bc49-4f7f-8f05-c1e3eee2c6da"/>
  </ds:schemaRefs>
</ds:datastoreItem>
</file>

<file path=customXml/itemProps2.xml><?xml version="1.0" encoding="utf-8"?>
<ds:datastoreItem xmlns:ds="http://schemas.openxmlformats.org/officeDocument/2006/customXml" ds:itemID="{5D319255-84AB-4B8C-A303-D0DA8EE98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5357606-ac41-4833-93ce-5c05e3252721"/>
    <ds:schemaRef ds:uri="dba76d84-bc49-4f7f-8f05-c1e3eee2c6d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09A5240-92DE-44F0-BE70-B7ECEF0C65D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6</vt:i4>
      </vt:variant>
    </vt:vector>
  </HeadingPairs>
  <TitlesOfParts>
    <vt:vector size="10" baseType="lpstr">
      <vt:lpstr>Reg 33-P&amp;L Q4 FY26</vt:lpstr>
      <vt:lpstr>Reg 33-notes Q4 FY26</vt:lpstr>
      <vt:lpstr>Reg33-BS Q4 FY26</vt:lpstr>
      <vt:lpstr>Reg 33 CFS Q4 FY26</vt:lpstr>
      <vt:lpstr>'Reg 33 CFS Q4 FY26'!Print_Area</vt:lpstr>
      <vt:lpstr>'Reg 33-notes Q4 FY26'!Print_Area</vt:lpstr>
      <vt:lpstr>'Reg 33-P&amp;L Q4 FY26'!Print_Area</vt:lpstr>
      <vt:lpstr>'Reg33-BS Q4 FY26'!Print_Area</vt:lpstr>
      <vt:lpstr>'Reg 33 CFS Q4 FY26'!Print_Titles</vt:lpstr>
      <vt:lpstr>'Reg33-BS Q4 FY26'!Print_Titles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Hemal Rathod</dc:creator>
  <cp:lastModifiedBy>Hemal Rathod</cp:lastModifiedBy>
  <cp:lastPrinted>2026-05-21T12:44:29Z</cp:lastPrinted>
  <dcterms:created xsi:type="dcterms:W3CDTF">2026-05-20T13:11:36Z</dcterms:created>
  <dcterms:modified xsi:type="dcterms:W3CDTF">2026-05-21T16:02:39Z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0x010100D9706A715A0C5146B7C506C12BAEEA4D</vt:lpwstr>
  </property>
  <property fmtid="{D5CDD505-2E9C-101B-9397-08002B2CF9AE}" pid="3" name="TaxKeyword">
    <vt:lpwstr/>
  </property>
  <property fmtid="{D5CDD505-2E9C-101B-9397-08002B2CF9AE}" pid="4" name="MediaServiceImageTags">
    <vt:lpwstr/>
  </property>
</Properties>
</file>